
<file path=[Content_Types].xml><?xml version="1.0" encoding="utf-8"?>
<Types xmlns="http://schemas.openxmlformats.org/package/2006/content-types"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160" windowWidth="21060" windowHeight="13840"/>
  </bookViews>
  <sheets>
    <sheet name="Figure 4.6" sheetId="14" r:id="rId1"/>
    <sheet name="Expenditures, all age groups" sheetId="15" r:id="rId2"/>
    <sheet name="Figure 4.2" sheetId="6" r:id="rId3"/>
    <sheet name="Figure 4.3" sheetId="7" r:id="rId4"/>
    <sheet name="Figure 4.4" sheetId="8" r:id="rId5"/>
    <sheet name="Figure 4.5" sheetId="9" r:id="rId6"/>
    <sheet name="Figure 4.7" sheetId="10" r:id="rId7"/>
    <sheet name="Figure 4.8" sheetId="11" r:id="rId8"/>
    <sheet name="Figure 4.9" sheetId="12" r:id="rId9"/>
    <sheet name="Sheet1" sheetId="16" r:id="rId10"/>
  </sheets>
  <calcPr calcId="13040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16" i="15"/>
  <c r="N16"/>
  <c r="M16"/>
  <c r="L16"/>
  <c r="K16"/>
  <c r="J16"/>
  <c r="I16"/>
  <c r="H16"/>
  <c r="G16"/>
  <c r="F16"/>
  <c r="E16"/>
  <c r="D16"/>
  <c r="C16"/>
  <c r="B16"/>
  <c r="O15"/>
  <c r="N15"/>
  <c r="M15"/>
  <c r="L15"/>
  <c r="K15"/>
  <c r="J15"/>
  <c r="I15"/>
  <c r="H15"/>
  <c r="G15"/>
  <c r="F15"/>
  <c r="E15"/>
  <c r="D15"/>
  <c r="C15"/>
  <c r="B15"/>
  <c r="O14"/>
  <c r="M14"/>
  <c r="K14"/>
  <c r="I14"/>
  <c r="E14"/>
  <c r="C14"/>
  <c r="O13"/>
  <c r="M13"/>
  <c r="K13"/>
  <c r="I13"/>
  <c r="E13"/>
  <c r="C13"/>
  <c r="O12"/>
  <c r="M12"/>
  <c r="K12"/>
  <c r="I12"/>
  <c r="E12"/>
  <c r="C12"/>
  <c r="O11"/>
  <c r="M11"/>
  <c r="K11"/>
  <c r="I11"/>
  <c r="E11"/>
  <c r="C11"/>
  <c r="O10"/>
  <c r="M10"/>
  <c r="K10"/>
  <c r="I10"/>
  <c r="E10"/>
  <c r="C10"/>
  <c r="O9"/>
  <c r="M9"/>
  <c r="K9"/>
  <c r="I9"/>
  <c r="E9"/>
  <c r="C9"/>
  <c r="O8"/>
  <c r="M8"/>
  <c r="K8"/>
  <c r="I8"/>
  <c r="E8"/>
  <c r="C8"/>
  <c r="O7"/>
  <c r="M7"/>
  <c r="K7"/>
  <c r="I7"/>
  <c r="G7"/>
  <c r="E7"/>
  <c r="C7"/>
  <c r="O6"/>
  <c r="M6"/>
  <c r="K6"/>
  <c r="I6"/>
  <c r="G6"/>
  <c r="E6"/>
  <c r="C6"/>
  <c r="O5"/>
  <c r="M5"/>
  <c r="K5"/>
  <c r="I5"/>
  <c r="E5"/>
  <c r="C5"/>
  <c r="E16" i="14"/>
  <c r="B16"/>
  <c r="G15"/>
  <c r="D15"/>
  <c r="G14"/>
  <c r="D14"/>
  <c r="G13"/>
  <c r="D13"/>
  <c r="G12"/>
  <c r="D12"/>
  <c r="G11"/>
  <c r="D11"/>
  <c r="G10"/>
  <c r="D10"/>
  <c r="G9"/>
  <c r="D9"/>
  <c r="G8"/>
  <c r="D8"/>
  <c r="G7"/>
  <c r="D7"/>
  <c r="G6"/>
  <c r="D6"/>
  <c r="G5"/>
  <c r="D5"/>
  <c r="H12" i="10"/>
  <c r="G12"/>
  <c r="H11"/>
  <c r="G11"/>
  <c r="H10"/>
  <c r="G10"/>
  <c r="H9"/>
  <c r="G9"/>
  <c r="H8"/>
  <c r="G8"/>
  <c r="H7"/>
  <c r="G7"/>
  <c r="H6"/>
  <c r="G6"/>
</calcChain>
</file>

<file path=xl/sharedStrings.xml><?xml version="1.0" encoding="utf-8"?>
<sst xmlns="http://schemas.openxmlformats.org/spreadsheetml/2006/main" count="117" uniqueCount="90">
  <si>
    <t>data extract from IPUMS USA: Steven Ruggles, J. Trent Alexander, Katie Genadek, Ronald Goeken, Matthew B. Schroeder, and Matthew Sobek. Integrated Public Use Microdata Series: Version 5.0 [Machine-readable database]. 
Minneapolis: University of Minnesota, 2010.</t>
  </si>
  <si>
    <t>More than 30%</t>
  </si>
  <si>
    <t>More than 50%</t>
  </si>
  <si>
    <t>18-24 Year Olds</t>
  </si>
  <si>
    <t>25-34 Year Olds</t>
  </si>
  <si>
    <t>Year</t>
  </si>
  <si>
    <t>Male</t>
  </si>
  <si>
    <t>Female</t>
  </si>
  <si>
    <r>
      <t xml:space="preserve">Source: US Census Bureau: </t>
    </r>
    <r>
      <rPr>
        <i/>
        <sz val="11"/>
        <color theme="1"/>
        <rFont val="Calibri"/>
        <family val="2"/>
        <scheme val="minor"/>
      </rPr>
      <t xml:space="preserve">Families and Living Arrangements 2010 </t>
    </r>
    <r>
      <rPr>
        <sz val="11"/>
        <color theme="1"/>
        <rFont val="Calibri"/>
        <family val="2"/>
        <scheme val="minor"/>
      </rPr>
      <t>table AD-1</t>
    </r>
  </si>
  <si>
    <t>Annual Expenditure
All Consumer Units</t>
  </si>
  <si>
    <t>Share of Total Expenditures
All Consumer Units</t>
  </si>
  <si>
    <t>*Debt Hardship is defined as spending more than 40 percent of household income on debt payments</t>
  </si>
  <si>
    <t>Percentage of Indebted Households in Debt Hardship*</t>
  </si>
  <si>
    <t>Data Used for Figure 4.9</t>
  </si>
  <si>
    <t>Data Used for Figure 4.8</t>
  </si>
  <si>
    <t>Data used for Figure 4.7</t>
  </si>
  <si>
    <t>Data used for Figure 4.5</t>
  </si>
  <si>
    <t>Data used for Figure 4.4</t>
  </si>
  <si>
    <t>Total</t>
  </si>
  <si>
    <t>Food</t>
  </si>
  <si>
    <t>Transportation</t>
  </si>
  <si>
    <t>Health Care</t>
  </si>
  <si>
    <t>Entertainment</t>
  </si>
  <si>
    <t>Education</t>
  </si>
  <si>
    <t>Apparel and Services</t>
  </si>
  <si>
    <t>Personal Care</t>
  </si>
  <si>
    <t>Personal Insurance and Pensions</t>
  </si>
  <si>
    <t>Miscellaneous</t>
  </si>
  <si>
    <t xml:space="preserve">*Miscellaneous includes: cash contributions, reading, alcohol and tobacco products, and other miscellaneous expenditures </t>
  </si>
  <si>
    <t>Source: Consumer Expenditure Survey Table 3, U.S. Bureau of Labor Statistics, October, 2010</t>
  </si>
  <si>
    <t>Type of Expenditure</t>
  </si>
  <si>
    <t>Share of Total Expenditures
25-34 Year-Olds</t>
  </si>
  <si>
    <t>Annual Expenditure
Under 25</t>
  </si>
  <si>
    <t>Share of Total Expenditures
Under 25</t>
  </si>
  <si>
    <t>Share of Total Expenditures
35-44 Year-Olds</t>
  </si>
  <si>
    <t>Share of Total Expenditures
45-54 Year-Olds</t>
  </si>
  <si>
    <t>Share of Total Expenditures
55-64 Year-Olds</t>
  </si>
  <si>
    <t>Share of Total Expenditures
65 and Older</t>
  </si>
  <si>
    <t>Source: Consumer Expenditure Survey Table 3, U.S. Bureau of Labor Statistics, September 2011</t>
  </si>
  <si>
    <t>Annual Expenditures by Age, 2010</t>
  </si>
  <si>
    <t xml:space="preserve">Shares of Total Household Expenditures, Under 25 and 25-34, 1985 and 2010 </t>
  </si>
  <si>
    <t>Miscellaneous*</t>
  </si>
  <si>
    <t>The CES caluclates expenditures by "consumer units," which are basically households but can be differentiated if members of one dwelling make independent spending decisions.</t>
  </si>
  <si>
    <t>Annual Expenditure
25-34 Year-Olds</t>
  </si>
  <si>
    <t>Annual Expenditure
35-44 Year-Olds</t>
  </si>
  <si>
    <t>Annual Expenditure
45-54 Year-Olds</t>
  </si>
  <si>
    <t>Annual Expenditure
55-64 Year-Olds</t>
  </si>
  <si>
    <t>Annual Expenditure
65 and Older</t>
  </si>
  <si>
    <t>18-24 Year-Olds</t>
  </si>
  <si>
    <t>25-34 Year-Olds</t>
  </si>
  <si>
    <t>Source: Demos analysis of American Community Survey</t>
  </si>
  <si>
    <t>Data extract from IPUMS USA: Steven Ruggles, J. Trent Alexander, Katie Genadek, Ronald Goeken, Matthew B. Schroeder, and Matthew Sobek. Integrated Public Use Microdata Series: Version 5.0 [Machine-readable database]. 
Minneapolis: University of Minnesota, 2010.</t>
  </si>
  <si>
    <t>Source: Demos analysis of the American Community Survey</t>
  </si>
  <si>
    <t>Data used for Figure 4.3</t>
  </si>
  <si>
    <t>Data used for Figure 4.2</t>
  </si>
  <si>
    <t>Median Gross Rent* as a Share of Pre-Tax Household Income</t>
  </si>
  <si>
    <t>Data Used for Figure 4.6</t>
  </si>
  <si>
    <t>Data not used for any figure, but related to Figure 4.6</t>
  </si>
  <si>
    <t>Share of Young Adults Living at Their Parental Home, 1980 - 2010</t>
  </si>
  <si>
    <t>Share of Households Spending More than 30% of Income on Rent, 25 to 34</t>
  </si>
  <si>
    <t>*"Gross Rent" includes utilities costs, since many rentals include utilities in their contract rent</t>
  </si>
  <si>
    <t>Less Than 25 Years Old</t>
  </si>
  <si>
    <t>25-34 Years Old</t>
  </si>
  <si>
    <t>Source: US Census Bureau, Housing Vacancies and Homeownership Table 15, Household Estimates for the US by Age of Householder</t>
  </si>
  <si>
    <t>Homeownership Rate for Young Adults, 1982-2010</t>
  </si>
  <si>
    <t>Average Credit Card Debt, nominal</t>
  </si>
  <si>
    <t>Average Credit Card Debt, 2010 dollars</t>
  </si>
  <si>
    <t>18-24</t>
  </si>
  <si>
    <t>25-34</t>
  </si>
  <si>
    <t>conversion factor</t>
  </si>
  <si>
    <t>Source: Demos Analysis of the Survey of Consumer Finances</t>
  </si>
  <si>
    <t>Average Credit Card Debt, Young Households with Credit Card Debt, 1989-2007</t>
  </si>
  <si>
    <t>Percent of Households with Credit Cards</t>
  </si>
  <si>
    <t>18-24 year-olds</t>
  </si>
  <si>
    <t>25-34 year-olds</t>
  </si>
  <si>
    <t>Percent of Cardholders with Credit Card Debt</t>
  </si>
  <si>
    <t>Median Percent of Income Devoted to Debt Payments (debt-to-income ratio) of Households with Credit Card Debt</t>
  </si>
  <si>
    <t>Share of Young Households with Credit Card Debt, 1989-2007</t>
  </si>
  <si>
    <t>All Households</t>
  </si>
  <si>
    <t>35-44</t>
  </si>
  <si>
    <t>45-54</t>
  </si>
  <si>
    <t>55-64</t>
  </si>
  <si>
    <t>65 and Older</t>
  </si>
  <si>
    <t>1985
Share of Total Expenditures
Under 25</t>
  </si>
  <si>
    <t>2010
Share of Total Expenditures
Under 25</t>
  </si>
  <si>
    <t>Percentage Point Change</t>
  </si>
  <si>
    <t>1985
Share of Total Expenditures
25-34 Year-Olds</t>
  </si>
  <si>
    <t>2010
Share of Total Expenditures
25-34 Year-Olds</t>
  </si>
  <si>
    <t>Housing (Rent and Utilities)</t>
  </si>
  <si>
    <t>Household Supplies and Services</t>
  </si>
</sst>
</file>

<file path=xl/styles.xml><?xml version="1.0" encoding="utf-8"?>
<styleSheet xmlns="http://schemas.openxmlformats.org/spreadsheetml/2006/main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_);[Red]\(&quot;$&quot;#,##0\)"/>
    <numFmt numFmtId="166" formatCode="_(&quot;$&quot;* #,##0.00_);_(&quot;$&quot;* \(#,##0.00\);_(&quot;$&quot;* &quot;-&quot;??_);_(@_)"/>
    <numFmt numFmtId="167" formatCode="0.0%"/>
    <numFmt numFmtId="168" formatCode="&quot;$&quot;#,##0"/>
    <numFmt numFmtId="169" formatCode="0.0"/>
    <numFmt numFmtId="170" formatCode="&quot;$&quot;#,##0.00"/>
    <numFmt numFmtId="171" formatCode=".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169" fontId="0" fillId="0" borderId="0" xfId="0" applyNumberFormat="1"/>
    <xf numFmtId="0" fontId="1" fillId="0" borderId="1" xfId="0" applyFon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6" fillId="2" borderId="1" xfId="0" applyNumberFormat="1" applyFont="1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Alignment="1"/>
    <xf numFmtId="169" fontId="0" fillId="0" borderId="0" xfId="0" applyNumberFormat="1" applyBorder="1" applyAlignment="1">
      <alignment horizontal="center"/>
    </xf>
    <xf numFmtId="0" fontId="0" fillId="0" borderId="0" xfId="0" applyFill="1"/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/>
    <xf numFmtId="0" fontId="8" fillId="0" borderId="0" xfId="0" applyFont="1" applyAlignment="1">
      <alignment horizontal="center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1" fillId="3" borderId="3" xfId="0" applyFont="1" applyFill="1" applyBorder="1"/>
    <xf numFmtId="0" fontId="11" fillId="3" borderId="4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0" fillId="3" borderId="7" xfId="0" applyFill="1" applyBorder="1"/>
    <xf numFmtId="167" fontId="0" fillId="3" borderId="8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7" fontId="0" fillId="3" borderId="9" xfId="0" applyNumberFormat="1" applyFill="1" applyBorder="1" applyAlignment="1">
      <alignment horizontal="center"/>
    </xf>
    <xf numFmtId="0" fontId="0" fillId="3" borderId="10" xfId="0" applyFill="1" applyBorder="1"/>
    <xf numFmtId="167" fontId="0" fillId="3" borderId="11" xfId="0" applyNumberFormat="1" applyFill="1" applyBorder="1" applyAlignment="1">
      <alignment horizontal="center"/>
    </xf>
    <xf numFmtId="167" fontId="0" fillId="3" borderId="12" xfId="0" applyNumberFormat="1" applyFill="1" applyBorder="1" applyAlignment="1">
      <alignment horizontal="center"/>
    </xf>
    <xf numFmtId="167" fontId="0" fillId="3" borderId="13" xfId="0" applyNumberForma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0" fillId="3" borderId="16" xfId="0" applyFill="1" applyBorder="1" applyAlignment="1">
      <alignment horizontal="left"/>
    </xf>
    <xf numFmtId="168" fontId="4" fillId="3" borderId="17" xfId="1" applyNumberFormat="1" applyFont="1" applyFill="1" applyBorder="1" applyAlignment="1">
      <alignment horizontal="center"/>
    </xf>
    <xf numFmtId="167" fontId="6" fillId="3" borderId="18" xfId="0" applyNumberFormat="1" applyFont="1" applyFill="1" applyBorder="1" applyAlignment="1">
      <alignment horizontal="center"/>
    </xf>
    <xf numFmtId="167" fontId="0" fillId="3" borderId="19" xfId="0" applyNumberFormat="1" applyFill="1" applyBorder="1" applyAlignment="1">
      <alignment horizontal="center"/>
    </xf>
    <xf numFmtId="167" fontId="0" fillId="3" borderId="18" xfId="0" applyNumberFormat="1" applyFill="1" applyBorder="1" applyAlignment="1">
      <alignment horizontal="center"/>
    </xf>
    <xf numFmtId="0" fontId="0" fillId="3" borderId="20" xfId="0" applyFill="1" applyBorder="1" applyAlignment="1">
      <alignment horizontal="left"/>
    </xf>
    <xf numFmtId="164" fontId="0" fillId="3" borderId="17" xfId="0" applyNumberFormat="1" applyFill="1" applyBorder="1" applyAlignment="1">
      <alignment horizontal="center"/>
    </xf>
    <xf numFmtId="167" fontId="0" fillId="3" borderId="21" xfId="0" applyNumberFormat="1" applyFill="1" applyBorder="1" applyAlignment="1">
      <alignment horizontal="center"/>
    </xf>
    <xf numFmtId="0" fontId="10" fillId="0" borderId="1" xfId="0" applyFont="1" applyBorder="1"/>
    <xf numFmtId="0" fontId="0" fillId="3" borderId="0" xfId="0" applyFill="1"/>
    <xf numFmtId="0" fontId="1" fillId="3" borderId="1" xfId="0" applyFont="1" applyFill="1" applyBorder="1" applyAlignment="1">
      <alignment horizontal="center"/>
    </xf>
    <xf numFmtId="169" fontId="0" fillId="3" borderId="1" xfId="0" applyNumberFormat="1" applyFill="1" applyBorder="1" applyAlignment="1">
      <alignment horizontal="center"/>
    </xf>
    <xf numFmtId="169" fontId="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/>
    <xf numFmtId="0" fontId="1" fillId="3" borderId="0" xfId="0" applyFont="1" applyFill="1" applyAlignment="1">
      <alignment horizontal="center"/>
    </xf>
    <xf numFmtId="0" fontId="0" fillId="3" borderId="1" xfId="0" applyFill="1" applyBorder="1"/>
    <xf numFmtId="0" fontId="0" fillId="3" borderId="26" xfId="0" applyFill="1" applyBorder="1"/>
    <xf numFmtId="169" fontId="0" fillId="3" borderId="26" xfId="0" applyNumberFormat="1" applyFill="1" applyBorder="1" applyAlignment="1">
      <alignment horizontal="center"/>
    </xf>
    <xf numFmtId="0" fontId="0" fillId="3" borderId="27" xfId="0" applyFill="1" applyBorder="1"/>
    <xf numFmtId="169" fontId="0" fillId="3" borderId="27" xfId="0" applyNumberFormat="1" applyFill="1" applyBorder="1" applyAlignment="1">
      <alignment horizontal="center"/>
    </xf>
    <xf numFmtId="171" fontId="6" fillId="3" borderId="1" xfId="0" applyNumberFormat="1" applyFont="1" applyFill="1" applyBorder="1" applyAlignment="1">
      <alignment horizontal="right" indent="2"/>
    </xf>
    <xf numFmtId="169" fontId="0" fillId="3" borderId="2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/>
    <xf numFmtId="0" fontId="8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10" fillId="3" borderId="10" xfId="0" applyFont="1" applyFill="1" applyBorder="1" applyAlignment="1">
      <alignment horizontal="left"/>
    </xf>
    <xf numFmtId="164" fontId="10" fillId="3" borderId="22" xfId="0" applyNumberFormat="1" applyFont="1" applyFill="1" applyBorder="1" applyAlignment="1">
      <alignment horizontal="center"/>
    </xf>
    <xf numFmtId="167" fontId="10" fillId="3" borderId="23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24"/>
  <sheetViews>
    <sheetView tabSelected="1" workbookViewId="0">
      <selection activeCell="F20" sqref="F20"/>
    </sheetView>
  </sheetViews>
  <sheetFormatPr baseColWidth="10" defaultColWidth="8.83203125" defaultRowHeight="14"/>
  <cols>
    <col min="1" max="1" width="31.6640625" style="3" customWidth="1"/>
    <col min="2" max="3" width="14.6640625" style="1" customWidth="1"/>
    <col min="4" max="4" width="16.6640625" style="1" customWidth="1"/>
    <col min="5" max="6" width="14.6640625" style="1" customWidth="1"/>
    <col min="7" max="7" width="18.5" style="1" customWidth="1"/>
    <col min="8" max="8" width="16.83203125" style="1" customWidth="1"/>
    <col min="12" max="12" width="0" hidden="1" customWidth="1"/>
  </cols>
  <sheetData>
    <row r="1" spans="1:8" ht="15">
      <c r="A1" s="71" t="s">
        <v>40</v>
      </c>
      <c r="B1" s="71"/>
      <c r="C1" s="71"/>
      <c r="D1" s="71"/>
      <c r="E1" s="71"/>
      <c r="F1" s="71"/>
      <c r="G1" s="71"/>
      <c r="H1" s="71"/>
    </row>
    <row r="2" spans="1:8" ht="15">
      <c r="A2" s="20" t="s">
        <v>56</v>
      </c>
      <c r="B2" s="20"/>
      <c r="C2" s="20"/>
      <c r="D2" s="20"/>
      <c r="E2" s="20"/>
      <c r="F2" s="20"/>
      <c r="G2" s="20"/>
      <c r="H2" s="20"/>
    </row>
    <row r="3" spans="1:8" ht="16" thickBot="1">
      <c r="A3" s="20"/>
      <c r="B3" s="20"/>
      <c r="C3" s="20"/>
      <c r="D3" s="20"/>
      <c r="E3" s="20"/>
      <c r="F3" s="20"/>
      <c r="G3" s="20"/>
      <c r="H3" s="20"/>
    </row>
    <row r="4" spans="1:8" ht="56">
      <c r="A4" s="30" t="s">
        <v>30</v>
      </c>
      <c r="B4" s="31" t="s">
        <v>83</v>
      </c>
      <c r="C4" s="32" t="s">
        <v>84</v>
      </c>
      <c r="D4" s="33" t="s">
        <v>85</v>
      </c>
      <c r="E4" s="31" t="s">
        <v>86</v>
      </c>
      <c r="F4" s="32" t="s">
        <v>87</v>
      </c>
      <c r="G4" s="33" t="s">
        <v>85</v>
      </c>
      <c r="H4"/>
    </row>
    <row r="5" spans="1:8">
      <c r="A5" s="34" t="s">
        <v>19</v>
      </c>
      <c r="B5" s="35">
        <v>0.155</v>
      </c>
      <c r="C5" s="36">
        <v>0.14820070589091439</v>
      </c>
      <c r="D5" s="37">
        <f>C5-B5</f>
        <v>-6.7992941090856129E-3</v>
      </c>
      <c r="E5" s="35">
        <v>0.14319999999999999</v>
      </c>
      <c r="F5" s="36">
        <v>0.13066048866293412</v>
      </c>
      <c r="G5" s="37">
        <f>F5-E5</f>
        <v>-1.2539511337065878E-2</v>
      </c>
      <c r="H5"/>
    </row>
    <row r="6" spans="1:8">
      <c r="A6" s="34" t="s">
        <v>88</v>
      </c>
      <c r="B6" s="35">
        <v>0.218</v>
      </c>
      <c r="C6" s="36">
        <v>0.29050685878543098</v>
      </c>
      <c r="D6" s="37">
        <f t="shared" ref="D6:D15" si="0">C6-B6</f>
        <v>7.2506858785430978E-2</v>
      </c>
      <c r="E6" s="35">
        <v>0.25178</v>
      </c>
      <c r="F6" s="36">
        <v>0.2934337258939872</v>
      </c>
      <c r="G6" s="37">
        <f t="shared" ref="G6:G15" si="1">F6-E6</f>
        <v>4.1653725893987192E-2</v>
      </c>
      <c r="H6"/>
    </row>
    <row r="7" spans="1:8">
      <c r="A7" s="34" t="s">
        <v>89</v>
      </c>
      <c r="B7" s="35">
        <v>5.2900000000000003E-2</v>
      </c>
      <c r="C7" s="36">
        <v>5.7089837354000653E-2</v>
      </c>
      <c r="D7" s="37">
        <f t="shared" si="0"/>
        <v>4.18983735400065E-3</v>
      </c>
      <c r="E7" s="35">
        <v>7.5800000000000006E-2</v>
      </c>
      <c r="F7" s="36">
        <v>6.7936589656134028E-2</v>
      </c>
      <c r="G7" s="37">
        <f t="shared" si="1"/>
        <v>-7.8634103438659786E-3</v>
      </c>
      <c r="H7"/>
    </row>
    <row r="8" spans="1:8">
      <c r="A8" s="34" t="s">
        <v>24</v>
      </c>
      <c r="B8" s="35">
        <v>6.6264622538690698E-2</v>
      </c>
      <c r="C8" s="36">
        <v>5.6725976057926716E-2</v>
      </c>
      <c r="D8" s="37">
        <f t="shared" si="0"/>
        <v>-9.538646480763982E-3</v>
      </c>
      <c r="E8" s="35">
        <v>5.7180000000000002E-2</v>
      </c>
      <c r="F8" s="36">
        <v>4.4769075659094319E-2</v>
      </c>
      <c r="G8" s="37">
        <f t="shared" si="1"/>
        <v>-1.2410924340905682E-2</v>
      </c>
      <c r="H8"/>
    </row>
    <row r="9" spans="1:8">
      <c r="A9" s="34" t="s">
        <v>20</v>
      </c>
      <c r="B9" s="35">
        <v>0.25132601903654728</v>
      </c>
      <c r="C9" s="36">
        <v>0.17072372011789105</v>
      </c>
      <c r="D9" s="37">
        <f t="shared" si="0"/>
        <v>-8.0602298918656223E-2</v>
      </c>
      <c r="E9" s="35">
        <v>0.20544777078247461</v>
      </c>
      <c r="F9" s="36">
        <v>0.17656648862003133</v>
      </c>
      <c r="G9" s="37">
        <f t="shared" si="1"/>
        <v>-2.8881282162443289E-2</v>
      </c>
      <c r="H9" s="18"/>
    </row>
    <row r="10" spans="1:8">
      <c r="A10" s="34" t="s">
        <v>21</v>
      </c>
      <c r="B10" s="35">
        <v>3.1025212526338733E-2</v>
      </c>
      <c r="C10" s="36">
        <v>2.8199250445730087E-2</v>
      </c>
      <c r="D10" s="37">
        <f t="shared" si="0"/>
        <v>-2.8259620806086461E-3</v>
      </c>
      <c r="E10" s="35">
        <v>3.267805901751681E-2</v>
      </c>
      <c r="F10" s="36">
        <v>3.8612523328399512E-2</v>
      </c>
      <c r="G10" s="37">
        <f t="shared" si="1"/>
        <v>5.9344643108827019E-3</v>
      </c>
      <c r="H10" s="18"/>
    </row>
    <row r="11" spans="1:8">
      <c r="A11" s="34" t="s">
        <v>22</v>
      </c>
      <c r="B11" s="35">
        <v>5.1660248492334519E-2</v>
      </c>
      <c r="C11" s="36">
        <v>4.4427464250627657E-2</v>
      </c>
      <c r="D11" s="37">
        <f t="shared" si="0"/>
        <v>-7.2327842417068619E-3</v>
      </c>
      <c r="E11" s="35">
        <v>5.6876097477408023E-2</v>
      </c>
      <c r="F11" s="36">
        <v>4.8287105562348498E-2</v>
      </c>
      <c r="G11" s="37">
        <f t="shared" si="1"/>
        <v>-8.5889919150595254E-3</v>
      </c>
      <c r="H11" s="18"/>
    </row>
    <row r="12" spans="1:8">
      <c r="A12" s="34" t="s">
        <v>25</v>
      </c>
      <c r="B12" s="35">
        <v>1.3732471118215505E-2</v>
      </c>
      <c r="C12" s="36">
        <v>1.26259869737656E-2</v>
      </c>
      <c r="D12" s="37">
        <f t="shared" si="0"/>
        <v>-1.1064841444499048E-3</v>
      </c>
      <c r="E12" s="35">
        <v>1.1606492783416848E-2</v>
      </c>
      <c r="F12" s="36">
        <v>1.1090374755990303E-2</v>
      </c>
      <c r="G12" s="37">
        <f t="shared" si="1"/>
        <v>-5.1611802742654485E-4</v>
      </c>
      <c r="H12" s="18"/>
    </row>
    <row r="13" spans="1:8">
      <c r="A13" s="34" t="s">
        <v>23</v>
      </c>
      <c r="B13" s="35">
        <v>5.4566591586136741E-2</v>
      </c>
      <c r="C13" s="36">
        <v>6.9351963031692318E-2</v>
      </c>
      <c r="D13" s="37">
        <f t="shared" si="0"/>
        <v>1.4785371445555577E-2</v>
      </c>
      <c r="E13" s="35">
        <v>9.4650734506831133E-3</v>
      </c>
      <c r="F13" s="36">
        <v>1.7999999999999999E-2</v>
      </c>
      <c r="G13" s="37">
        <f t="shared" si="1"/>
        <v>8.5349265493168854E-3</v>
      </c>
      <c r="H13" s="18"/>
    </row>
    <row r="14" spans="1:8">
      <c r="A14" s="34" t="s">
        <v>26</v>
      </c>
      <c r="B14" s="35">
        <v>3.8509045992879458E-2</v>
      </c>
      <c r="C14" s="36">
        <v>7.4082159880653489E-2</v>
      </c>
      <c r="D14" s="37">
        <f t="shared" si="0"/>
        <v>3.5573113887774031E-2</v>
      </c>
      <c r="E14" s="35">
        <v>8.916870101503277E-2</v>
      </c>
      <c r="F14" s="36">
        <v>0.11407855503357145</v>
      </c>
      <c r="G14" s="37">
        <f t="shared" si="1"/>
        <v>2.490985401853868E-2</v>
      </c>
      <c r="H14" s="18"/>
    </row>
    <row r="15" spans="1:8">
      <c r="A15" s="34" t="s">
        <v>41</v>
      </c>
      <c r="B15" s="35">
        <v>6.6991208312141254E-2</v>
      </c>
      <c r="C15" s="36">
        <v>4.8066077211367027E-2</v>
      </c>
      <c r="D15" s="37">
        <f t="shared" si="0"/>
        <v>-1.8925131100774227E-2</v>
      </c>
      <c r="E15" s="35">
        <v>6.6812283181292564E-2</v>
      </c>
      <c r="F15" s="36">
        <v>5.656734667610528E-2</v>
      </c>
      <c r="G15" s="37">
        <f t="shared" si="1"/>
        <v>-1.0244936505187284E-2</v>
      </c>
      <c r="H15" s="18"/>
    </row>
    <row r="16" spans="1:8" ht="15" thickBot="1">
      <c r="A16" s="38" t="s">
        <v>18</v>
      </c>
      <c r="B16" s="39">
        <f>SUM(B5:B15)</f>
        <v>0.99997541960328418</v>
      </c>
      <c r="C16" s="40">
        <v>1</v>
      </c>
      <c r="D16" s="41"/>
      <c r="E16" s="39">
        <f>SUM(E5:E15)</f>
        <v>1.0000144777078248</v>
      </c>
      <c r="F16" s="40">
        <v>1.0000022738485959</v>
      </c>
      <c r="G16" s="41"/>
      <c r="H16"/>
    </row>
    <row r="17" spans="1:8">
      <c r="A17"/>
      <c r="B17"/>
      <c r="G17"/>
      <c r="H17"/>
    </row>
    <row r="18" spans="1:8">
      <c r="A18"/>
      <c r="B18"/>
      <c r="G18"/>
      <c r="H18"/>
    </row>
    <row r="19" spans="1:8">
      <c r="A19" s="9" t="s">
        <v>38</v>
      </c>
      <c r="E19"/>
      <c r="F19"/>
      <c r="G19"/>
      <c r="H19"/>
    </row>
    <row r="20" spans="1:8">
      <c r="A20" t="s">
        <v>28</v>
      </c>
      <c r="E20"/>
      <c r="F20"/>
      <c r="G20"/>
      <c r="H20"/>
    </row>
    <row r="21" spans="1:8" ht="40.5" customHeight="1">
      <c r="A21" s="72" t="s">
        <v>42</v>
      </c>
      <c r="B21" s="72"/>
      <c r="C21" s="72"/>
      <c r="D21" s="72"/>
      <c r="E21" s="72"/>
      <c r="F21" s="72"/>
      <c r="G21" s="72"/>
      <c r="H21"/>
    </row>
    <row r="22" spans="1:8" ht="28.5" customHeight="1">
      <c r="H22"/>
    </row>
    <row r="23" spans="1:8">
      <c r="H23"/>
    </row>
    <row r="24" spans="1:8">
      <c r="A24"/>
      <c r="B24"/>
      <c r="C24"/>
      <c r="D24"/>
      <c r="E24"/>
      <c r="F24"/>
      <c r="G24"/>
      <c r="H24"/>
    </row>
  </sheetData>
  <mergeCells count="2">
    <mergeCell ref="A1:H1"/>
    <mergeCell ref="A21:G21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8.83203125" defaultRowHeight="14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1"/>
  <sheetViews>
    <sheetView workbookViewId="0">
      <selection activeCell="F18" sqref="F18"/>
    </sheetView>
  </sheetViews>
  <sheetFormatPr baseColWidth="10" defaultColWidth="8.83203125" defaultRowHeight="14"/>
  <cols>
    <col min="1" max="1" width="30.5" bestFit="1" customWidth="1"/>
    <col min="2" max="2" width="18.1640625" style="1" customWidth="1"/>
    <col min="3" max="3" width="16.33203125" style="1" customWidth="1"/>
    <col min="4" max="4" width="18.83203125" bestFit="1" customWidth="1"/>
    <col min="5" max="5" width="25.83203125" bestFit="1" customWidth="1"/>
    <col min="6" max="6" width="25.83203125" customWidth="1"/>
    <col min="7" max="7" width="18.83203125" bestFit="1" customWidth="1"/>
    <col min="8" max="8" width="22" customWidth="1"/>
    <col min="9" max="9" width="18.83203125" bestFit="1" customWidth="1"/>
    <col min="10" max="10" width="19.83203125" customWidth="1"/>
    <col min="11" max="11" width="18.83203125" bestFit="1" customWidth="1"/>
    <col min="12" max="12" width="19.33203125" customWidth="1"/>
    <col min="13" max="13" width="18.83203125" bestFit="1" customWidth="1"/>
    <col min="14" max="14" width="21.5" customWidth="1"/>
    <col min="15" max="15" width="18.83203125" bestFit="1" customWidth="1"/>
  </cols>
  <sheetData>
    <row r="1" spans="1:15" ht="18">
      <c r="A1" s="73" t="s">
        <v>39</v>
      </c>
      <c r="B1" s="73"/>
      <c r="C1" s="73"/>
      <c r="D1" s="19"/>
      <c r="E1" s="19"/>
    </row>
    <row r="2" spans="1:15" ht="18">
      <c r="A2" s="29" t="s">
        <v>57</v>
      </c>
      <c r="B2" s="29"/>
      <c r="C2" s="29"/>
      <c r="D2" s="21"/>
      <c r="E2" s="21"/>
    </row>
    <row r="3" spans="1:15" ht="19" thickBot="1">
      <c r="A3" s="21"/>
      <c r="B3" s="21"/>
      <c r="C3" s="21"/>
      <c r="D3" s="21"/>
      <c r="E3" s="21"/>
    </row>
    <row r="4" spans="1:15" ht="42">
      <c r="A4" s="42" t="s">
        <v>30</v>
      </c>
      <c r="B4" s="43" t="s">
        <v>9</v>
      </c>
      <c r="C4" s="44" t="s">
        <v>10</v>
      </c>
      <c r="D4" s="43" t="s">
        <v>32</v>
      </c>
      <c r="E4" s="44" t="s">
        <v>33</v>
      </c>
      <c r="F4" s="43" t="s">
        <v>43</v>
      </c>
      <c r="G4" s="44" t="s">
        <v>31</v>
      </c>
      <c r="H4" s="43" t="s">
        <v>44</v>
      </c>
      <c r="I4" s="44" t="s">
        <v>34</v>
      </c>
      <c r="J4" s="43" t="s">
        <v>45</v>
      </c>
      <c r="K4" s="44" t="s">
        <v>35</v>
      </c>
      <c r="L4" s="43" t="s">
        <v>46</v>
      </c>
      <c r="M4" s="44" t="s">
        <v>36</v>
      </c>
      <c r="N4" s="43" t="s">
        <v>47</v>
      </c>
      <c r="O4" s="44" t="s">
        <v>37</v>
      </c>
    </row>
    <row r="5" spans="1:15">
      <c r="A5" s="45" t="s">
        <v>19</v>
      </c>
      <c r="B5" s="46">
        <v>6129</v>
      </c>
      <c r="C5" s="47">
        <f>B5/B16</f>
        <v>0.1273981999210127</v>
      </c>
      <c r="D5" s="46">
        <v>4073</v>
      </c>
      <c r="E5" s="48">
        <f>D5/D16</f>
        <v>0.14820070589091439</v>
      </c>
      <c r="F5" s="46">
        <v>6091</v>
      </c>
      <c r="G5" s="49">
        <v>0.13066048866293412</v>
      </c>
      <c r="H5" s="46">
        <v>7483</v>
      </c>
      <c r="I5" s="49">
        <f>H5/H16</f>
        <v>0.13375397704929753</v>
      </c>
      <c r="J5" s="46">
        <v>7230</v>
      </c>
      <c r="K5" s="49">
        <f>J5/J16</f>
        <v>0.12511248009967468</v>
      </c>
      <c r="L5" s="46">
        <v>6068</v>
      </c>
      <c r="M5" s="49">
        <f>L5/L16</f>
        <v>0.11921414538310413</v>
      </c>
      <c r="N5" s="46">
        <v>4558</v>
      </c>
      <c r="O5" s="49">
        <f>N5/N16</f>
        <v>0.12385196456714309</v>
      </c>
    </row>
    <row r="6" spans="1:15">
      <c r="A6" s="50" t="s">
        <v>88</v>
      </c>
      <c r="B6" s="46">
        <v>13472</v>
      </c>
      <c r="C6" s="49">
        <f>B6/B16</f>
        <v>0.28003076347460976</v>
      </c>
      <c r="D6" s="46">
        <v>7984</v>
      </c>
      <c r="E6" s="49">
        <f>D6/D16</f>
        <v>0.29050685878543098</v>
      </c>
      <c r="F6" s="46">
        <v>13679</v>
      </c>
      <c r="G6" s="49">
        <f>F6/F16</f>
        <v>0.2934337258939872</v>
      </c>
      <c r="H6" s="46">
        <v>16216</v>
      </c>
      <c r="I6" s="49">
        <f>H6/H16</f>
        <v>0.2898509276802631</v>
      </c>
      <c r="J6" s="46">
        <v>15730</v>
      </c>
      <c r="K6" s="49">
        <f>J6/J16</f>
        <v>0.27220184121270852</v>
      </c>
      <c r="L6" s="46">
        <v>13376</v>
      </c>
      <c r="M6" s="49">
        <f>L6/L16</f>
        <v>0.26278978388998037</v>
      </c>
      <c r="N6" s="46">
        <v>10429</v>
      </c>
      <c r="O6" s="49">
        <f>N6/N16</f>
        <v>0.28338133797076248</v>
      </c>
    </row>
    <row r="7" spans="1:15">
      <c r="A7" s="50" t="s">
        <v>89</v>
      </c>
      <c r="B7" s="46">
        <v>3086</v>
      </c>
      <c r="C7" s="49">
        <f>B7/B16</f>
        <v>6.4146001787607307E-2</v>
      </c>
      <c r="D7" s="46">
        <v>1569</v>
      </c>
      <c r="E7" s="49">
        <f>D7/D16</f>
        <v>5.7089837354000653E-2</v>
      </c>
      <c r="F7" s="46">
        <v>3167</v>
      </c>
      <c r="G7" s="49">
        <f>F7/F16</f>
        <v>6.7936589656134028E-2</v>
      </c>
      <c r="H7" s="46">
        <v>3825</v>
      </c>
      <c r="I7" s="49">
        <f>H7/H16</f>
        <v>6.8369499159904187E-2</v>
      </c>
      <c r="J7" s="46">
        <v>3170</v>
      </c>
      <c r="K7" s="49">
        <f>J7/J16</f>
        <v>5.4855679379802035E-2</v>
      </c>
      <c r="L7" s="46">
        <v>3297</v>
      </c>
      <c r="M7" s="49">
        <f>L7/L16</f>
        <v>6.4774066797642429E-2</v>
      </c>
      <c r="N7" s="46">
        <v>2586</v>
      </c>
      <c r="O7" s="49">
        <f>N7/N16</f>
        <v>7.0267920221727079E-2</v>
      </c>
    </row>
    <row r="8" spans="1:15">
      <c r="A8" s="50" t="s">
        <v>24</v>
      </c>
      <c r="B8" s="46">
        <v>1700</v>
      </c>
      <c r="C8" s="49">
        <f>B8/B16</f>
        <v>3.5336423538215304E-2</v>
      </c>
      <c r="D8" s="46">
        <v>1559</v>
      </c>
      <c r="E8" s="49">
        <f>D8/D16</f>
        <v>5.6725976057926716E-2</v>
      </c>
      <c r="F8" s="46">
        <v>2087</v>
      </c>
      <c r="G8" s="49">
        <v>4.4769075659094319E-2</v>
      </c>
      <c r="H8" s="46">
        <v>2040</v>
      </c>
      <c r="I8" s="49">
        <f>H8/H16</f>
        <v>3.6463732885282235E-2</v>
      </c>
      <c r="J8" s="46">
        <v>1966</v>
      </c>
      <c r="K8" s="49">
        <f>J8/J16</f>
        <v>3.4020903993908773E-2</v>
      </c>
      <c r="L8" s="46">
        <v>1571</v>
      </c>
      <c r="M8" s="49">
        <f>L8/L16</f>
        <v>3.0864440078585461E-2</v>
      </c>
      <c r="N8" s="46">
        <v>964</v>
      </c>
      <c r="O8" s="49">
        <f>N8/N16</f>
        <v>2.6194228574533993E-2</v>
      </c>
    </row>
    <row r="9" spans="1:15">
      <c r="A9" s="50" t="s">
        <v>20</v>
      </c>
      <c r="B9" s="46">
        <v>7677</v>
      </c>
      <c r="C9" s="49">
        <f>B9/B16</f>
        <v>0.15957513147228169</v>
      </c>
      <c r="D9" s="46">
        <v>4692</v>
      </c>
      <c r="E9" s="49">
        <f>D9/D16</f>
        <v>0.17072372011789105</v>
      </c>
      <c r="F9" s="46">
        <v>8231</v>
      </c>
      <c r="G9" s="49">
        <v>0.17656648862003133</v>
      </c>
      <c r="H9" s="46">
        <v>8763</v>
      </c>
      <c r="I9" s="49">
        <f>H9/H16</f>
        <v>0.15663318199692561</v>
      </c>
      <c r="J9" s="46">
        <v>9255</v>
      </c>
      <c r="K9" s="49">
        <f>J9/J16</f>
        <v>0.1601543573060151</v>
      </c>
      <c r="L9" s="46">
        <v>8111</v>
      </c>
      <c r="M9" s="49">
        <f>L9/L16</f>
        <v>0.1593516699410609</v>
      </c>
      <c r="N9" s="46">
        <v>5242</v>
      </c>
      <c r="O9" s="49">
        <f>N9/N16</f>
        <v>0.14243791098309874</v>
      </c>
    </row>
    <row r="10" spans="1:15">
      <c r="A10" s="50" t="s">
        <v>21</v>
      </c>
      <c r="B10" s="46">
        <v>3157</v>
      </c>
      <c r="C10" s="49">
        <f>B10/B16</f>
        <v>6.5621817123615117E-2</v>
      </c>
      <c r="D10" s="46">
        <v>775</v>
      </c>
      <c r="E10" s="49">
        <f>D10/D16</f>
        <v>2.8199250445730087E-2</v>
      </c>
      <c r="F10" s="46">
        <v>1800</v>
      </c>
      <c r="G10" s="49">
        <v>3.8612523328399512E-2</v>
      </c>
      <c r="H10" s="46">
        <v>2583</v>
      </c>
      <c r="I10" s="49">
        <f>H10/H16</f>
        <v>4.6169520609158833E-2</v>
      </c>
      <c r="J10" s="46">
        <v>3261</v>
      </c>
      <c r="K10" s="49">
        <f>J10/J16</f>
        <v>5.6430400775247455E-2</v>
      </c>
      <c r="L10" s="46">
        <v>3859</v>
      </c>
      <c r="M10" s="49">
        <f>L10/L16</f>
        <v>7.5815324165029466E-2</v>
      </c>
      <c r="N10" s="46">
        <v>4843</v>
      </c>
      <c r="O10" s="49">
        <f>N10/N16</f>
        <v>0.13159610890712461</v>
      </c>
    </row>
    <row r="11" spans="1:15">
      <c r="A11" s="50" t="s">
        <v>22</v>
      </c>
      <c r="B11" s="46">
        <v>2504</v>
      </c>
      <c r="C11" s="49">
        <f>B11/B16</f>
        <v>5.2048473258641835E-2</v>
      </c>
      <c r="D11" s="46">
        <v>1221</v>
      </c>
      <c r="E11" s="49">
        <f>D11/D16</f>
        <v>4.4427464250627657E-2</v>
      </c>
      <c r="F11" s="46">
        <v>2251</v>
      </c>
      <c r="G11" s="49">
        <v>4.8287105562348498E-2</v>
      </c>
      <c r="H11" s="46">
        <v>3058</v>
      </c>
      <c r="I11" s="49">
        <f>H11/H16</f>
        <v>5.4659850570192688E-2</v>
      </c>
      <c r="J11" s="46">
        <v>3088</v>
      </c>
      <c r="K11" s="49">
        <f>J11/J16</f>
        <v>5.3436699660829236E-2</v>
      </c>
      <c r="L11" s="46">
        <v>2683</v>
      </c>
      <c r="M11" s="49">
        <f>L11/L16</f>
        <v>5.2711198428290765E-2</v>
      </c>
      <c r="N11" s="46">
        <v>1891</v>
      </c>
      <c r="O11" s="49">
        <f>N11/N16</f>
        <v>5.1383077006684416E-2</v>
      </c>
    </row>
    <row r="12" spans="1:15">
      <c r="A12" s="50" t="s">
        <v>25</v>
      </c>
      <c r="B12" s="46">
        <v>582</v>
      </c>
      <c r="C12" s="49">
        <f>B12/B16</f>
        <v>1.2097528528965474E-2</v>
      </c>
      <c r="D12" s="46">
        <v>347</v>
      </c>
      <c r="E12" s="49">
        <f>D12/D16</f>
        <v>1.26259869737656E-2</v>
      </c>
      <c r="F12" s="46">
        <v>517</v>
      </c>
      <c r="G12" s="49">
        <v>1.1090374755990303E-2</v>
      </c>
      <c r="H12" s="46">
        <v>682</v>
      </c>
      <c r="I12" s="49">
        <f>H12/H16</f>
        <v>1.2190326386158081E-2</v>
      </c>
      <c r="J12" s="46">
        <v>673</v>
      </c>
      <c r="K12" s="49">
        <f>J12/J16</f>
        <v>1.1646016474008444E-2</v>
      </c>
      <c r="L12" s="46">
        <v>599</v>
      </c>
      <c r="M12" s="49">
        <f>L12/L16</f>
        <v>1.1768172888015717E-2</v>
      </c>
      <c r="N12" s="46">
        <v>517</v>
      </c>
      <c r="O12" s="49">
        <f>N12/N16</f>
        <v>1.4048149557089289E-2</v>
      </c>
    </row>
    <row r="13" spans="1:15">
      <c r="A13" s="50" t="s">
        <v>23</v>
      </c>
      <c r="B13" s="46">
        <v>1074</v>
      </c>
      <c r="C13" s="49">
        <f>B13/B16</f>
        <v>2.2324305223554844E-2</v>
      </c>
      <c r="D13" s="46">
        <v>1906</v>
      </c>
      <c r="E13" s="49">
        <f>D13/D16</f>
        <v>6.9351963031692318E-2</v>
      </c>
      <c r="F13" s="46">
        <v>839</v>
      </c>
      <c r="G13" s="49">
        <v>1.7999999999999999E-2</v>
      </c>
      <c r="H13" s="46">
        <v>963</v>
      </c>
      <c r="I13" s="49">
        <f>H13/H16</f>
        <v>1.7213026847317056E-2</v>
      </c>
      <c r="J13" s="46">
        <v>2094</v>
      </c>
      <c r="K13" s="49">
        <f>J13/J16</f>
        <v>3.6235896725963869E-2</v>
      </c>
      <c r="L13" s="46">
        <v>917</v>
      </c>
      <c r="M13" s="49">
        <f>L13/L16</f>
        <v>1.8015717092337919E-2</v>
      </c>
      <c r="N13" s="46">
        <v>193</v>
      </c>
      <c r="O13" s="49">
        <f>N13/N16</f>
        <v>5.2442802021629258E-3</v>
      </c>
    </row>
    <row r="14" spans="1:15">
      <c r="A14" s="50" t="s">
        <v>26</v>
      </c>
      <c r="B14" s="46">
        <v>5373</v>
      </c>
      <c r="C14" s="49">
        <f>B14/B16</f>
        <v>0.11168388451225343</v>
      </c>
      <c r="D14" s="46">
        <v>2036</v>
      </c>
      <c r="E14" s="49">
        <f>D14/D16</f>
        <v>7.4082159880653489E-2</v>
      </c>
      <c r="F14" s="46">
        <v>5318</v>
      </c>
      <c r="G14" s="49">
        <v>0.11407855503357145</v>
      </c>
      <c r="H14" s="46">
        <v>6944</v>
      </c>
      <c r="I14" s="49">
        <f>H14/H16</f>
        <v>0.12411968684088227</v>
      </c>
      <c r="J14" s="46">
        <v>7668</v>
      </c>
      <c r="K14" s="49">
        <f>J14/J16</f>
        <v>0.1326919083546757</v>
      </c>
      <c r="L14" s="46">
        <v>6403</v>
      </c>
      <c r="M14" s="49">
        <f>L14/L16</f>
        <v>0.12579567779960707</v>
      </c>
      <c r="N14" s="46">
        <v>1872</v>
      </c>
      <c r="O14" s="49">
        <f>N14/N16</f>
        <v>5.086680071735232E-2</v>
      </c>
    </row>
    <row r="15" spans="1:15" s="3" customFormat="1">
      <c r="A15" s="50" t="s">
        <v>27</v>
      </c>
      <c r="B15" s="51">
        <f>48109-SUM(B5:B14)</f>
        <v>3355</v>
      </c>
      <c r="C15" s="52">
        <f>B15/B16</f>
        <v>6.9737471159242559E-2</v>
      </c>
      <c r="D15" s="51">
        <f>27483-SUM(D5:D14)</f>
        <v>1321</v>
      </c>
      <c r="E15" s="49">
        <f>D15/D16</f>
        <v>4.8066077211367027E-2</v>
      </c>
      <c r="F15" s="51">
        <f>46617-SUM(F5:F14)</f>
        <v>2637</v>
      </c>
      <c r="G15" s="52">
        <f>F15/F16</f>
        <v>5.656734667610528E-2</v>
      </c>
      <c r="H15" s="51">
        <f>55946-SUM(H5:H14)</f>
        <v>3389</v>
      </c>
      <c r="I15" s="52">
        <f>H15/H16</f>
        <v>6.0576269974618381E-2</v>
      </c>
      <c r="J15" s="51">
        <f>57788-SUM(J5:J14)</f>
        <v>3653</v>
      </c>
      <c r="K15" s="52">
        <f>J15/J16</f>
        <v>6.3213816017166191E-2</v>
      </c>
      <c r="L15" s="51">
        <f>50900-SUM(L5:L14)</f>
        <v>4016</v>
      </c>
      <c r="M15" s="52">
        <f>L15/L16</f>
        <v>7.8899803536345778E-2</v>
      </c>
      <c r="N15" s="51">
        <f>36802-SUM(N5:N14)</f>
        <v>3707</v>
      </c>
      <c r="O15" s="52">
        <f>N15/N16</f>
        <v>0.10072822129232106</v>
      </c>
    </row>
    <row r="16" spans="1:15" ht="15" thickBot="1">
      <c r="A16" s="82" t="s">
        <v>18</v>
      </c>
      <c r="B16" s="83">
        <f>SUM(B5:B15)</f>
        <v>48109</v>
      </c>
      <c r="C16" s="84">
        <f t="shared" ref="C16:G16" si="0">SUM(C5:C15)</f>
        <v>1</v>
      </c>
      <c r="D16" s="83">
        <f t="shared" si="0"/>
        <v>27483</v>
      </c>
      <c r="E16" s="84">
        <f>SUM(E5:E15)</f>
        <v>1</v>
      </c>
      <c r="F16" s="83">
        <f>SUM(F5:F15)</f>
        <v>46617</v>
      </c>
      <c r="G16" s="84">
        <f t="shared" si="0"/>
        <v>1.0000022738485959</v>
      </c>
      <c r="H16" s="83">
        <f>SUM(H5:H15)</f>
        <v>55946</v>
      </c>
      <c r="I16" s="84">
        <f t="shared" ref="I16" si="1">SUM(I5:I15)</f>
        <v>1</v>
      </c>
      <c r="J16" s="83">
        <f>SUM(J5:J15)</f>
        <v>57788</v>
      </c>
      <c r="K16" s="84">
        <f t="shared" ref="K16" si="2">SUM(K5:K15)</f>
        <v>0.99999999999999978</v>
      </c>
      <c r="L16" s="83">
        <f>SUM(L5:L15)</f>
        <v>50900</v>
      </c>
      <c r="M16" s="84">
        <f t="shared" ref="M16:O16" si="3">SUM(M5:M15)</f>
        <v>0.99999999999999989</v>
      </c>
      <c r="N16" s="83">
        <f>SUM(N5:N15)</f>
        <v>36802</v>
      </c>
      <c r="O16" s="84">
        <f t="shared" si="3"/>
        <v>1</v>
      </c>
    </row>
    <row r="17" spans="1:7">
      <c r="B17"/>
      <c r="C17"/>
      <c r="D17" s="1"/>
      <c r="E17" s="1"/>
    </row>
    <row r="18" spans="1:7">
      <c r="B18"/>
      <c r="C18"/>
      <c r="D18" s="1"/>
      <c r="E18" s="1"/>
    </row>
    <row r="19" spans="1:7">
      <c r="A19" s="74" t="s">
        <v>29</v>
      </c>
      <c r="B19" s="74"/>
      <c r="C19" s="74"/>
      <c r="D19" s="74"/>
      <c r="E19" s="74"/>
    </row>
    <row r="20" spans="1:7">
      <c r="B20"/>
      <c r="C20"/>
      <c r="D20" s="1"/>
      <c r="E20" s="1"/>
    </row>
    <row r="21" spans="1:7">
      <c r="A21" s="74" t="s">
        <v>28</v>
      </c>
      <c r="B21" s="74"/>
      <c r="C21" s="74"/>
      <c r="D21" s="74"/>
      <c r="E21" s="74"/>
      <c r="F21" s="74"/>
      <c r="G21" s="74"/>
    </row>
  </sheetData>
  <mergeCells count="3">
    <mergeCell ref="A1:C1"/>
    <mergeCell ref="A19:E19"/>
    <mergeCell ref="A21:G21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P23"/>
  <sheetViews>
    <sheetView workbookViewId="0">
      <selection activeCell="I19" sqref="I19"/>
    </sheetView>
  </sheetViews>
  <sheetFormatPr baseColWidth="10" defaultColWidth="8.83203125" defaultRowHeight="14"/>
  <cols>
    <col min="1" max="1" width="14.83203125" bestFit="1" customWidth="1"/>
    <col min="2" max="3" width="15" style="1" bestFit="1" customWidth="1"/>
    <col min="11" max="11" width="9.1640625" customWidth="1"/>
    <col min="12" max="12" width="9.5" customWidth="1"/>
    <col min="13" max="13" width="8.83203125" customWidth="1"/>
    <col min="14" max="14" width="16.83203125" bestFit="1" customWidth="1"/>
    <col min="15" max="15" width="16.6640625" customWidth="1"/>
    <col min="16" max="16" width="17.5" customWidth="1"/>
    <col min="17" max="17" width="13.5" customWidth="1"/>
  </cols>
  <sheetData>
    <row r="1" spans="1:16" ht="15">
      <c r="A1" s="71" t="s">
        <v>55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6" ht="15" customHeight="1">
      <c r="A2" s="20" t="s">
        <v>54</v>
      </c>
      <c r="B2" s="25"/>
      <c r="C2" s="25"/>
      <c r="D2" s="20"/>
      <c r="E2" s="20"/>
      <c r="F2" s="20"/>
      <c r="G2" s="20"/>
      <c r="H2" s="20"/>
      <c r="I2" s="20"/>
      <c r="J2" s="20"/>
      <c r="K2" s="20"/>
    </row>
    <row r="3" spans="1:16" ht="15" customHeight="1">
      <c r="A3" s="20"/>
      <c r="B3" s="25"/>
      <c r="C3" s="25"/>
      <c r="D3" s="20"/>
      <c r="E3" s="20"/>
      <c r="F3" s="20"/>
      <c r="G3" s="20"/>
      <c r="H3" s="20"/>
      <c r="I3" s="20"/>
      <c r="J3" s="20"/>
      <c r="K3" s="20"/>
    </row>
    <row r="4" spans="1:16" ht="15" customHeight="1">
      <c r="A4" s="28"/>
      <c r="B4" s="11" t="s">
        <v>48</v>
      </c>
      <c r="C4" s="11" t="s">
        <v>49</v>
      </c>
      <c r="D4" s="20"/>
      <c r="E4" s="20"/>
      <c r="F4" s="20"/>
      <c r="G4" s="20"/>
      <c r="H4" s="20"/>
      <c r="I4" s="20"/>
      <c r="J4" s="20"/>
      <c r="K4" s="20"/>
    </row>
    <row r="5" spans="1:16" ht="15" customHeight="1">
      <c r="A5" s="53">
        <v>1980</v>
      </c>
      <c r="B5" s="14">
        <v>0.23699999999999999</v>
      </c>
      <c r="C5" s="14">
        <v>0.21299999999999999</v>
      </c>
      <c r="D5" s="20"/>
      <c r="E5" s="20"/>
      <c r="F5" s="20"/>
      <c r="G5" s="20"/>
      <c r="H5" s="20"/>
      <c r="I5" s="20"/>
      <c r="J5" s="20"/>
      <c r="K5" s="20"/>
    </row>
    <row r="6" spans="1:16" ht="15" customHeight="1">
      <c r="A6" s="53">
        <v>1990</v>
      </c>
      <c r="B6" s="14">
        <v>0.25900000000000001</v>
      </c>
      <c r="C6" s="14">
        <v>0.22</v>
      </c>
      <c r="D6" s="20"/>
      <c r="E6" s="20"/>
      <c r="F6" s="20"/>
      <c r="G6" s="20"/>
      <c r="H6" s="20"/>
      <c r="I6" s="20"/>
      <c r="J6" s="20"/>
      <c r="K6" s="20"/>
    </row>
    <row r="7" spans="1:16" ht="15" customHeight="1">
      <c r="A7" s="53">
        <v>2000</v>
      </c>
      <c r="B7" s="14">
        <v>0.25900000000000001</v>
      </c>
      <c r="C7" s="14">
        <v>0.221</v>
      </c>
      <c r="D7" s="20"/>
      <c r="E7" s="20"/>
      <c r="F7" s="20"/>
      <c r="G7" s="20"/>
      <c r="H7" s="20"/>
      <c r="I7" s="20"/>
      <c r="J7" s="20"/>
      <c r="K7" s="20"/>
    </row>
    <row r="8" spans="1:16" ht="15" customHeight="1">
      <c r="A8" s="53">
        <v>2001</v>
      </c>
      <c r="B8" s="14">
        <v>0.27100000000000002</v>
      </c>
      <c r="C8" s="14">
        <v>0.22800000000000001</v>
      </c>
      <c r="D8" s="5"/>
      <c r="E8" s="5"/>
      <c r="F8" s="5"/>
      <c r="G8" s="5"/>
      <c r="H8" s="5"/>
      <c r="I8" s="5"/>
      <c r="J8" s="5"/>
      <c r="K8" s="5"/>
    </row>
    <row r="9" spans="1:16" ht="15" customHeight="1">
      <c r="A9" s="53">
        <v>2002</v>
      </c>
      <c r="B9" s="14">
        <v>0.27800000000000002</v>
      </c>
      <c r="C9" s="14">
        <v>0.23100000000000001</v>
      </c>
      <c r="D9" s="22"/>
      <c r="E9" s="22"/>
      <c r="F9" s="22"/>
      <c r="G9" s="22"/>
      <c r="H9" s="22"/>
      <c r="I9" s="22"/>
      <c r="J9" s="22"/>
      <c r="K9" s="22"/>
      <c r="O9" s="3"/>
      <c r="P9" s="3"/>
    </row>
    <row r="10" spans="1:16" ht="15" customHeight="1">
      <c r="A10" s="53">
        <v>2003</v>
      </c>
      <c r="B10" s="14">
        <v>0.28899999999999998</v>
      </c>
      <c r="C10" s="14">
        <v>0.23899999999999999</v>
      </c>
      <c r="D10" s="22"/>
      <c r="E10" s="22"/>
      <c r="F10" s="22"/>
      <c r="G10" s="22"/>
      <c r="H10" s="22"/>
      <c r="I10" s="22"/>
      <c r="J10" s="22"/>
      <c r="K10" s="22"/>
      <c r="O10" s="3"/>
      <c r="P10" s="3"/>
    </row>
    <row r="11" spans="1:16" ht="15" customHeight="1">
      <c r="A11" s="53">
        <v>2004</v>
      </c>
      <c r="B11" s="14">
        <v>0.29499999999999998</v>
      </c>
      <c r="C11" s="14">
        <v>0.248</v>
      </c>
      <c r="D11" s="22"/>
      <c r="E11" s="22"/>
      <c r="F11" s="22"/>
      <c r="G11" s="22"/>
      <c r="H11" s="22"/>
      <c r="I11" s="22"/>
      <c r="J11" s="22"/>
      <c r="K11" s="22"/>
      <c r="O11" s="3"/>
      <c r="P11" s="3"/>
    </row>
    <row r="12" spans="1:16" ht="15" customHeight="1">
      <c r="A12" s="53">
        <v>2005</v>
      </c>
      <c r="B12" s="14">
        <v>0.309</v>
      </c>
      <c r="C12" s="14">
        <v>0.253</v>
      </c>
      <c r="D12" s="22"/>
      <c r="E12" s="22"/>
      <c r="F12" s="22"/>
      <c r="G12" s="22"/>
      <c r="H12" s="22"/>
      <c r="I12" s="22"/>
      <c r="J12" s="22"/>
      <c r="K12" s="22"/>
      <c r="O12" s="3"/>
      <c r="P12" s="3"/>
    </row>
    <row r="13" spans="1:16" ht="15" customHeight="1">
      <c r="A13" s="53">
        <v>2006</v>
      </c>
      <c r="B13" s="14">
        <v>0.30599999999999999</v>
      </c>
      <c r="C13" s="14">
        <v>0.254</v>
      </c>
      <c r="D13" s="22"/>
      <c r="E13" s="22"/>
      <c r="F13" s="22"/>
      <c r="G13" s="22"/>
      <c r="H13" s="22"/>
      <c r="I13" s="22"/>
      <c r="J13" s="22"/>
      <c r="K13" s="22"/>
      <c r="O13" s="3"/>
      <c r="P13" s="3"/>
    </row>
    <row r="14" spans="1:16">
      <c r="A14" s="53">
        <v>2007</v>
      </c>
      <c r="B14" s="14">
        <v>0.30299999999999999</v>
      </c>
      <c r="C14" s="14">
        <v>0.252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6">
      <c r="A15" s="53">
        <v>2008</v>
      </c>
      <c r="B15" s="14">
        <v>0.307</v>
      </c>
      <c r="C15" s="14">
        <v>0.254</v>
      </c>
    </row>
    <row r="16" spans="1:16">
      <c r="A16" s="53">
        <v>2009</v>
      </c>
      <c r="B16" s="14">
        <v>0.32100000000000001</v>
      </c>
      <c r="C16" s="14">
        <v>0.26300000000000001</v>
      </c>
    </row>
    <row r="18" spans="1:11">
      <c r="A18" s="4"/>
      <c r="B18" s="8"/>
      <c r="C18" s="8"/>
      <c r="D18" s="8"/>
      <c r="E18" s="8"/>
      <c r="F18" s="8"/>
      <c r="H18" s="2"/>
      <c r="I18" s="2"/>
      <c r="J18" s="2"/>
      <c r="K18" s="2"/>
    </row>
    <row r="19" spans="1:11">
      <c r="A19" s="26" t="s">
        <v>60</v>
      </c>
      <c r="B19" s="27"/>
      <c r="C19" s="27"/>
      <c r="D19" s="18"/>
      <c r="E19" s="18"/>
      <c r="F19" s="18"/>
      <c r="G19" s="18"/>
      <c r="H19" s="18"/>
      <c r="I19" s="18"/>
    </row>
    <row r="20" spans="1:11">
      <c r="A20" s="74" t="s">
        <v>50</v>
      </c>
      <c r="B20" s="74"/>
      <c r="C20" s="74"/>
      <c r="D20" s="74"/>
      <c r="E20" s="74"/>
      <c r="F20" s="74"/>
      <c r="G20" s="74"/>
      <c r="H20" s="74"/>
      <c r="I20" s="74"/>
    </row>
    <row r="21" spans="1:11">
      <c r="A21" s="72" t="s">
        <v>0</v>
      </c>
      <c r="B21" s="72"/>
      <c r="C21" s="72"/>
      <c r="D21" s="72"/>
      <c r="E21" s="72"/>
      <c r="F21" s="72"/>
      <c r="G21" s="72"/>
      <c r="H21" s="72"/>
      <c r="I21" s="1"/>
    </row>
    <row r="22" spans="1:11">
      <c r="A22" s="72"/>
      <c r="B22" s="72"/>
      <c r="C22" s="72"/>
      <c r="D22" s="72"/>
      <c r="E22" s="72"/>
      <c r="F22" s="72"/>
      <c r="G22" s="72"/>
      <c r="H22" s="72"/>
      <c r="I22" s="1"/>
    </row>
    <row r="23" spans="1:11">
      <c r="A23" s="72"/>
      <c r="B23" s="72"/>
      <c r="C23" s="72"/>
      <c r="D23" s="72"/>
      <c r="E23" s="72"/>
      <c r="F23" s="72"/>
      <c r="G23" s="72"/>
      <c r="H23" s="72"/>
      <c r="I23" s="1"/>
    </row>
  </sheetData>
  <mergeCells count="3">
    <mergeCell ref="A1:K1"/>
    <mergeCell ref="A20:I20"/>
    <mergeCell ref="A21:H23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O23"/>
  <sheetViews>
    <sheetView workbookViewId="0">
      <selection activeCell="A2" sqref="A2:B2"/>
    </sheetView>
  </sheetViews>
  <sheetFormatPr baseColWidth="10" defaultColWidth="8.83203125" defaultRowHeight="14"/>
  <cols>
    <col min="2" max="3" width="14.33203125" style="1" bestFit="1" customWidth="1"/>
    <col min="6" max="7" width="14.5" bestFit="1" customWidth="1"/>
  </cols>
  <sheetData>
    <row r="1" spans="1:15" ht="15">
      <c r="A1" s="71" t="s">
        <v>59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5">
      <c r="A2" s="71" t="s">
        <v>53</v>
      </c>
      <c r="B2" s="71"/>
      <c r="C2" s="2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>
      <c r="A4" s="6"/>
      <c r="B4" s="11" t="s">
        <v>1</v>
      </c>
      <c r="C4" s="11" t="s">
        <v>2</v>
      </c>
      <c r="F4" s="3"/>
      <c r="G4" s="3"/>
    </row>
    <row r="5" spans="1:15">
      <c r="A5" s="6">
        <v>1980</v>
      </c>
      <c r="B5" s="12">
        <v>28.3</v>
      </c>
      <c r="C5" s="12">
        <v>11.9</v>
      </c>
      <c r="F5" s="10"/>
      <c r="G5" s="10"/>
    </row>
    <row r="6" spans="1:15">
      <c r="A6" s="6">
        <v>1990</v>
      </c>
      <c r="B6" s="12">
        <v>30.2</v>
      </c>
      <c r="C6" s="12">
        <v>12.6</v>
      </c>
      <c r="F6" s="10"/>
      <c r="G6" s="10"/>
    </row>
    <row r="7" spans="1:15">
      <c r="A7" s="6">
        <v>2000</v>
      </c>
      <c r="B7" s="12">
        <v>30.1</v>
      </c>
      <c r="C7" s="12">
        <v>12.1</v>
      </c>
      <c r="F7" s="10"/>
      <c r="G7" s="10"/>
    </row>
    <row r="8" spans="1:15">
      <c r="A8" s="6">
        <v>2001</v>
      </c>
      <c r="B8" s="12">
        <v>32.299999999999997</v>
      </c>
      <c r="C8" s="12">
        <v>13.1</v>
      </c>
      <c r="F8" s="10"/>
      <c r="G8" s="10"/>
    </row>
    <row r="9" spans="1:15">
      <c r="A9" s="6">
        <v>2002</v>
      </c>
      <c r="B9" s="12">
        <v>34</v>
      </c>
      <c r="C9" s="12">
        <v>14.5</v>
      </c>
      <c r="F9" s="10"/>
      <c r="G9" s="10"/>
    </row>
    <row r="10" spans="1:15">
      <c r="A10" s="6">
        <v>2003</v>
      </c>
      <c r="B10" s="12">
        <v>35.9</v>
      </c>
      <c r="C10" s="12">
        <v>15.2</v>
      </c>
    </row>
    <row r="11" spans="1:15">
      <c r="A11" s="6">
        <v>2004</v>
      </c>
      <c r="B11" s="12">
        <v>37.799999999999997</v>
      </c>
      <c r="C11" s="12">
        <v>16.5</v>
      </c>
    </row>
    <row r="12" spans="1:15">
      <c r="A12" s="6">
        <v>2005</v>
      </c>
      <c r="B12" s="12">
        <v>39.700000000000003</v>
      </c>
      <c r="C12" s="12">
        <v>17.7</v>
      </c>
    </row>
    <row r="13" spans="1:15">
      <c r="A13" s="6">
        <v>2006</v>
      </c>
      <c r="B13" s="12">
        <v>39.1</v>
      </c>
      <c r="C13" s="12">
        <v>17</v>
      </c>
    </row>
    <row r="14" spans="1:15">
      <c r="A14" s="6">
        <v>2007</v>
      </c>
      <c r="B14" s="12">
        <v>38.700000000000003</v>
      </c>
      <c r="C14" s="12">
        <v>16.8</v>
      </c>
    </row>
    <row r="15" spans="1:15">
      <c r="A15" s="6">
        <v>2008</v>
      </c>
      <c r="B15" s="12">
        <v>38.9</v>
      </c>
      <c r="C15" s="12">
        <v>17</v>
      </c>
    </row>
    <row r="16" spans="1:15">
      <c r="A16" s="6">
        <v>2009</v>
      </c>
      <c r="B16" s="12">
        <v>41.3</v>
      </c>
      <c r="C16" s="12">
        <v>18.600000000000001</v>
      </c>
    </row>
    <row r="20" spans="1:9">
      <c r="A20" s="74" t="s">
        <v>52</v>
      </c>
      <c r="B20" s="74"/>
      <c r="C20" s="74"/>
      <c r="D20" s="74"/>
      <c r="E20" s="74"/>
      <c r="F20" s="74"/>
      <c r="G20" s="74"/>
      <c r="H20" s="74"/>
      <c r="I20" s="74"/>
    </row>
    <row r="21" spans="1:9">
      <c r="A21" s="72" t="s">
        <v>51</v>
      </c>
      <c r="B21" s="72"/>
      <c r="C21" s="72"/>
      <c r="D21" s="72"/>
      <c r="E21" s="72"/>
      <c r="F21" s="72"/>
      <c r="G21" s="72"/>
      <c r="H21" s="72"/>
      <c r="I21" s="1"/>
    </row>
    <row r="22" spans="1:9">
      <c r="A22" s="72"/>
      <c r="B22" s="72"/>
      <c r="C22" s="72"/>
      <c r="D22" s="72"/>
      <c r="E22" s="72"/>
      <c r="F22" s="72"/>
      <c r="G22" s="72"/>
      <c r="H22" s="72"/>
      <c r="I22" s="1"/>
    </row>
    <row r="23" spans="1:9" ht="41.25" customHeight="1">
      <c r="A23" s="72"/>
      <c r="B23" s="72"/>
      <c r="C23" s="72"/>
      <c r="D23" s="72"/>
      <c r="E23" s="72"/>
      <c r="F23" s="72"/>
      <c r="G23" s="72"/>
      <c r="H23" s="72"/>
      <c r="I23" s="1"/>
    </row>
  </sheetData>
  <mergeCells count="4">
    <mergeCell ref="A1:O1"/>
    <mergeCell ref="A20:I20"/>
    <mergeCell ref="A21:H23"/>
    <mergeCell ref="A2:B2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18"/>
  <sheetViews>
    <sheetView workbookViewId="0">
      <selection activeCell="K15" sqref="K15"/>
    </sheetView>
  </sheetViews>
  <sheetFormatPr baseColWidth="10" defaultColWidth="8.83203125" defaultRowHeight="14"/>
  <sheetData>
    <row r="1" spans="1:10" ht="15">
      <c r="A1" s="71" t="s">
        <v>58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15">
      <c r="A2" s="71" t="s">
        <v>17</v>
      </c>
      <c r="B2" s="71"/>
      <c r="C2" s="71"/>
      <c r="D2" s="71"/>
      <c r="E2" s="20"/>
      <c r="F2" s="20"/>
      <c r="G2" s="20"/>
      <c r="H2" s="20"/>
      <c r="I2" s="20"/>
      <c r="J2" s="20"/>
    </row>
    <row r="3" spans="1:10" ht="18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>
      <c r="A4" s="54"/>
      <c r="B4" s="75" t="s">
        <v>3</v>
      </c>
      <c r="C4" s="75"/>
      <c r="D4" s="75" t="s">
        <v>4</v>
      </c>
      <c r="E4" s="75"/>
    </row>
    <row r="5" spans="1:10">
      <c r="A5" s="55" t="s">
        <v>5</v>
      </c>
      <c r="B5" s="55" t="s">
        <v>6</v>
      </c>
      <c r="C5" s="55" t="s">
        <v>7</v>
      </c>
      <c r="D5" s="55" t="s">
        <v>6</v>
      </c>
      <c r="E5" s="55" t="s">
        <v>7</v>
      </c>
    </row>
    <row r="6" spans="1:10">
      <c r="A6" s="58">
        <v>1980</v>
      </c>
      <c r="B6" s="56">
        <v>54.3</v>
      </c>
      <c r="C6" s="56">
        <v>42.7</v>
      </c>
      <c r="D6" s="56">
        <v>10.5</v>
      </c>
      <c r="E6" s="56">
        <v>7</v>
      </c>
    </row>
    <row r="7" spans="1:10">
      <c r="A7" s="58">
        <v>1985</v>
      </c>
      <c r="B7" s="56">
        <v>59.7</v>
      </c>
      <c r="C7" s="56">
        <v>47.8</v>
      </c>
      <c r="D7" s="56">
        <v>13.3</v>
      </c>
      <c r="E7" s="56">
        <v>8</v>
      </c>
    </row>
    <row r="8" spans="1:10">
      <c r="A8" s="58">
        <v>1990</v>
      </c>
      <c r="B8" s="56">
        <v>58.1</v>
      </c>
      <c r="C8" s="56">
        <v>47.7</v>
      </c>
      <c r="D8" s="56">
        <v>15</v>
      </c>
      <c r="E8" s="56">
        <v>8.1</v>
      </c>
    </row>
    <row r="9" spans="1:10">
      <c r="A9" s="58">
        <v>1995</v>
      </c>
      <c r="B9" s="56">
        <v>58.4</v>
      </c>
      <c r="C9" s="56">
        <v>46.7</v>
      </c>
      <c r="D9" s="56">
        <v>15.4</v>
      </c>
      <c r="E9" s="56">
        <v>8.5</v>
      </c>
    </row>
    <row r="10" spans="1:10">
      <c r="A10" s="58">
        <v>2000</v>
      </c>
      <c r="B10" s="56">
        <v>57.1</v>
      </c>
      <c r="C10" s="56">
        <v>47.1</v>
      </c>
      <c r="D10" s="56">
        <v>12.9</v>
      </c>
      <c r="E10" s="56">
        <v>8.3000000000000007</v>
      </c>
    </row>
    <row r="11" spans="1:10">
      <c r="A11" s="58">
        <v>2005</v>
      </c>
      <c r="B11" s="56">
        <v>53</v>
      </c>
      <c r="C11" s="56">
        <v>46</v>
      </c>
      <c r="D11" s="56">
        <v>13.5</v>
      </c>
      <c r="E11" s="56">
        <v>8.1</v>
      </c>
    </row>
    <row r="12" spans="1:10">
      <c r="A12" s="58">
        <v>2006</v>
      </c>
      <c r="B12" s="13">
        <v>53.709219858156033</v>
      </c>
      <c r="C12" s="57">
        <v>46.716277725597863</v>
      </c>
      <c r="D12" s="57">
        <v>14.326069410815172</v>
      </c>
      <c r="E12" s="57">
        <v>8.8078156006716526</v>
      </c>
    </row>
    <row r="13" spans="1:10">
      <c r="A13" s="58">
        <v>2007</v>
      </c>
      <c r="B13" s="13">
        <v>54.688042195849818</v>
      </c>
      <c r="C13" s="57">
        <v>47.567258156840296</v>
      </c>
      <c r="D13" s="57">
        <v>14.243575642435758</v>
      </c>
      <c r="E13" s="57">
        <v>9.3302400645551753</v>
      </c>
    </row>
    <row r="14" spans="1:10">
      <c r="A14" s="58">
        <v>2008</v>
      </c>
      <c r="B14" s="13">
        <v>56.099596605925719</v>
      </c>
      <c r="C14" s="57">
        <v>48.172781234356002</v>
      </c>
      <c r="D14" s="57">
        <v>15.082747002279259</v>
      </c>
      <c r="E14" s="57">
        <v>10.305190241943581</v>
      </c>
    </row>
    <row r="15" spans="1:10">
      <c r="A15" s="58">
        <v>2009</v>
      </c>
      <c r="B15" s="13">
        <v>56.690578010760106</v>
      </c>
      <c r="C15" s="57">
        <v>48.88779041028176</v>
      </c>
      <c r="D15" s="57">
        <v>15.563935550222832</v>
      </c>
      <c r="E15" s="57">
        <v>9.9058249040809212</v>
      </c>
    </row>
    <row r="16" spans="1:10">
      <c r="A16" s="58">
        <v>2010</v>
      </c>
      <c r="B16" s="13">
        <v>57.346195358877495</v>
      </c>
      <c r="C16" s="57">
        <v>49.229386965236024</v>
      </c>
      <c r="D16" s="57">
        <v>16.374184191443074</v>
      </c>
      <c r="E16" s="57">
        <v>10.46460285532061</v>
      </c>
    </row>
    <row r="18" spans="1:1">
      <c r="A18" t="s">
        <v>8</v>
      </c>
    </row>
  </sheetData>
  <mergeCells count="4">
    <mergeCell ref="A1:J1"/>
    <mergeCell ref="B4:C4"/>
    <mergeCell ref="D4:E4"/>
    <mergeCell ref="A2:D2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36"/>
  <sheetViews>
    <sheetView workbookViewId="0">
      <selection activeCell="K24" sqref="K24"/>
    </sheetView>
  </sheetViews>
  <sheetFormatPr baseColWidth="10" defaultColWidth="8.83203125" defaultRowHeight="14"/>
  <cols>
    <col min="1" max="1" width="8.83203125" style="1"/>
    <col min="2" max="2" width="20.83203125" style="1" bestFit="1" customWidth="1"/>
    <col min="3" max="3" width="14.5" style="1" bestFit="1" customWidth="1"/>
  </cols>
  <sheetData>
    <row r="1" spans="1:9" ht="15">
      <c r="A1" s="71" t="s">
        <v>64</v>
      </c>
      <c r="B1" s="71"/>
      <c r="C1" s="71"/>
      <c r="D1" s="71"/>
      <c r="E1" s="71"/>
      <c r="F1" s="71"/>
      <c r="G1" s="71"/>
      <c r="H1" s="71"/>
      <c r="I1" s="71"/>
    </row>
    <row r="2" spans="1:9" ht="15">
      <c r="A2" s="71" t="s">
        <v>16</v>
      </c>
      <c r="B2" s="71"/>
      <c r="C2" s="20"/>
      <c r="D2" s="20"/>
      <c r="E2" s="20"/>
      <c r="F2" s="20"/>
      <c r="G2" s="20"/>
      <c r="H2" s="20"/>
      <c r="I2" s="20"/>
    </row>
    <row r="3" spans="1:9" ht="18">
      <c r="A3" s="23"/>
      <c r="B3" s="23"/>
      <c r="C3" s="23"/>
      <c r="D3" s="23"/>
      <c r="E3" s="23"/>
      <c r="F3" s="23"/>
      <c r="G3" s="23"/>
      <c r="H3" s="23"/>
      <c r="I3" s="23"/>
    </row>
    <row r="4" spans="1:9">
      <c r="A4" s="55" t="s">
        <v>5</v>
      </c>
      <c r="B4" s="55" t="s">
        <v>61</v>
      </c>
      <c r="C4" s="55" t="s">
        <v>62</v>
      </c>
    </row>
    <row r="5" spans="1:9">
      <c r="A5" s="59">
        <v>1982</v>
      </c>
      <c r="B5" s="36">
        <v>0.193</v>
      </c>
      <c r="C5" s="36">
        <v>0.48</v>
      </c>
    </row>
    <row r="6" spans="1:9">
      <c r="A6" s="59">
        <v>1983</v>
      </c>
      <c r="B6" s="36">
        <v>0.188</v>
      </c>
      <c r="C6" s="36">
        <v>0.47</v>
      </c>
    </row>
    <row r="7" spans="1:9">
      <c r="A7" s="59">
        <v>1984</v>
      </c>
      <c r="B7" s="36">
        <v>0.17899999999999999</v>
      </c>
      <c r="C7" s="36">
        <v>0.46899999999999997</v>
      </c>
    </row>
    <row r="8" spans="1:9">
      <c r="A8" s="59">
        <v>1985</v>
      </c>
      <c r="B8" s="36">
        <v>0.17199999999999999</v>
      </c>
      <c r="C8" s="36">
        <v>0.46100000000000002</v>
      </c>
    </row>
    <row r="9" spans="1:9">
      <c r="A9" s="59">
        <v>1986</v>
      </c>
      <c r="B9" s="36">
        <v>0.17199999999999999</v>
      </c>
      <c r="C9" s="36">
        <v>0.45500000000000002</v>
      </c>
    </row>
    <row r="10" spans="1:9">
      <c r="A10" s="59">
        <v>1987</v>
      </c>
      <c r="B10" s="36">
        <v>0.16</v>
      </c>
      <c r="C10" s="36">
        <v>0.45500000000000002</v>
      </c>
    </row>
    <row r="11" spans="1:9">
      <c r="A11" s="59">
        <v>1988</v>
      </c>
      <c r="B11" s="36">
        <v>0.158</v>
      </c>
      <c r="C11" s="36">
        <v>0.45200000000000001</v>
      </c>
    </row>
    <row r="12" spans="1:9">
      <c r="A12" s="59">
        <v>1989</v>
      </c>
      <c r="B12" s="36">
        <v>0.16600000000000001</v>
      </c>
      <c r="C12" s="36">
        <v>0.44900000000000001</v>
      </c>
    </row>
    <row r="13" spans="1:9">
      <c r="A13" s="59">
        <v>1990</v>
      </c>
      <c r="B13" s="36">
        <v>0.157</v>
      </c>
      <c r="C13" s="36">
        <v>0.442</v>
      </c>
    </row>
    <row r="14" spans="1:9">
      <c r="A14" s="59">
        <v>1991</v>
      </c>
      <c r="B14" s="36">
        <v>0.153</v>
      </c>
      <c r="C14" s="36">
        <v>0.434</v>
      </c>
    </row>
    <row r="15" spans="1:9">
      <c r="A15" s="59">
        <v>1992</v>
      </c>
      <c r="B15" s="36">
        <v>0.14899999999999999</v>
      </c>
      <c r="C15" s="36">
        <v>0.43099999999999999</v>
      </c>
    </row>
    <row r="16" spans="1:9">
      <c r="A16" s="59">
        <v>1993</v>
      </c>
      <c r="B16" s="36">
        <v>0.15</v>
      </c>
      <c r="C16" s="36">
        <v>0.437</v>
      </c>
    </row>
    <row r="17" spans="1:3">
      <c r="A17" s="59">
        <v>1994</v>
      </c>
      <c r="B17" s="36">
        <v>0.14899999999999999</v>
      </c>
      <c r="C17" s="36">
        <v>0.434</v>
      </c>
    </row>
    <row r="18" spans="1:3">
      <c r="A18" s="59">
        <v>1995</v>
      </c>
      <c r="B18" s="36">
        <v>0.159</v>
      </c>
      <c r="C18" s="36">
        <v>0.44900000000000001</v>
      </c>
    </row>
    <row r="19" spans="1:3">
      <c r="A19" s="59">
        <v>1996</v>
      </c>
      <c r="B19" s="36">
        <v>0.18</v>
      </c>
      <c r="C19" s="36">
        <v>0.44900000000000001</v>
      </c>
    </row>
    <row r="20" spans="1:3">
      <c r="A20" s="59">
        <v>1997</v>
      </c>
      <c r="B20" s="36">
        <v>0.17699999999999999</v>
      </c>
      <c r="C20" s="36">
        <v>0.44600000000000001</v>
      </c>
    </row>
    <row r="21" spans="1:3">
      <c r="A21" s="59">
        <v>1998</v>
      </c>
      <c r="B21" s="36">
        <v>0.182</v>
      </c>
      <c r="C21" s="36">
        <v>0.45700000000000002</v>
      </c>
    </row>
    <row r="22" spans="1:3">
      <c r="A22" s="59">
        <v>1999</v>
      </c>
      <c r="B22" s="36">
        <v>0.19900000000000001</v>
      </c>
      <c r="C22" s="36">
        <v>0.45900000000000002</v>
      </c>
    </row>
    <row r="23" spans="1:3">
      <c r="A23" s="59">
        <v>2000</v>
      </c>
      <c r="B23" s="36">
        <v>0.217</v>
      </c>
      <c r="C23" s="36">
        <v>0.47099999999999997</v>
      </c>
    </row>
    <row r="24" spans="1:3">
      <c r="A24" s="59">
        <v>2001</v>
      </c>
      <c r="B24" s="36">
        <v>0.22500000000000001</v>
      </c>
      <c r="C24" s="36">
        <v>0.47699999999999998</v>
      </c>
    </row>
    <row r="25" spans="1:3">
      <c r="A25" s="59">
        <v>2002</v>
      </c>
      <c r="B25" s="36">
        <v>0.23</v>
      </c>
      <c r="C25" s="36">
        <v>0.47799999999999998</v>
      </c>
    </row>
    <row r="26" spans="1:3">
      <c r="A26" s="59">
        <v>2003</v>
      </c>
      <c r="B26" s="36">
        <v>0.22800000000000001</v>
      </c>
      <c r="C26" s="36">
        <v>0.49</v>
      </c>
    </row>
    <row r="27" spans="1:3">
      <c r="A27" s="59">
        <v>2004</v>
      </c>
      <c r="B27" s="36">
        <v>0.252</v>
      </c>
      <c r="C27" s="36">
        <v>0.495</v>
      </c>
    </row>
    <row r="28" spans="1:3">
      <c r="A28" s="59">
        <v>2005</v>
      </c>
      <c r="B28" s="36">
        <v>0.25700000000000001</v>
      </c>
      <c r="C28" s="36">
        <v>0.49199999999999999</v>
      </c>
    </row>
    <row r="29" spans="1:3">
      <c r="A29" s="59">
        <v>2006</v>
      </c>
      <c r="B29" s="36">
        <v>0.248</v>
      </c>
      <c r="C29" s="36">
        <v>0.49</v>
      </c>
    </row>
    <row r="30" spans="1:3">
      <c r="A30" s="59">
        <v>2007</v>
      </c>
      <c r="B30" s="36">
        <v>0.248</v>
      </c>
      <c r="C30" s="36">
        <v>0.47599999999999998</v>
      </c>
    </row>
    <row r="31" spans="1:3">
      <c r="A31" s="59">
        <v>2008</v>
      </c>
      <c r="B31" s="36">
        <v>0.23599999999999999</v>
      </c>
      <c r="C31" s="36">
        <v>0.46899999999999997</v>
      </c>
    </row>
    <row r="32" spans="1:3">
      <c r="A32" s="59">
        <v>2009</v>
      </c>
      <c r="B32" s="36">
        <v>0.23300000000000001</v>
      </c>
      <c r="C32" s="36">
        <v>0.45200000000000001</v>
      </c>
    </row>
    <row r="33" spans="1:11">
      <c r="A33" s="59">
        <v>2010</v>
      </c>
      <c r="B33" s="36">
        <v>0.22900000000000001</v>
      </c>
      <c r="C33" s="36">
        <v>0.44400000000000001</v>
      </c>
    </row>
    <row r="36" spans="1:11">
      <c r="A36" s="74" t="s">
        <v>63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</row>
  </sheetData>
  <mergeCells count="3">
    <mergeCell ref="A1:I1"/>
    <mergeCell ref="A36:K36"/>
    <mergeCell ref="A2:B2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18"/>
  <sheetViews>
    <sheetView workbookViewId="0">
      <selection activeCell="D9" sqref="D9"/>
    </sheetView>
  </sheetViews>
  <sheetFormatPr baseColWidth="10" defaultColWidth="8.83203125" defaultRowHeight="14"/>
  <sheetData>
    <row r="1" spans="1:12" ht="15">
      <c r="A1" s="71" t="s">
        <v>71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15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>
      <c r="B3" s="1"/>
      <c r="C3" s="1"/>
      <c r="D3" s="1"/>
      <c r="E3" s="1"/>
      <c r="F3" s="1"/>
      <c r="G3" s="1"/>
      <c r="H3" s="1"/>
    </row>
    <row r="4" spans="1:12">
      <c r="A4" s="76" t="s">
        <v>65</v>
      </c>
      <c r="B4" s="76"/>
      <c r="C4" s="76"/>
      <c r="D4" s="76"/>
      <c r="E4" s="76"/>
      <c r="F4" s="76" t="s">
        <v>66</v>
      </c>
      <c r="G4" s="76"/>
      <c r="H4" s="76"/>
      <c r="I4" s="76"/>
    </row>
    <row r="5" spans="1:12">
      <c r="B5" s="1" t="s">
        <v>67</v>
      </c>
      <c r="C5" s="1" t="s">
        <v>68</v>
      </c>
      <c r="D5" s="1"/>
      <c r="E5" s="1" t="s">
        <v>69</v>
      </c>
      <c r="F5" s="1"/>
      <c r="G5" s="1" t="s">
        <v>67</v>
      </c>
      <c r="H5" s="1" t="s">
        <v>68</v>
      </c>
    </row>
    <row r="6" spans="1:12">
      <c r="A6">
        <v>1989</v>
      </c>
      <c r="B6" s="15">
        <v>1415.9490000000001</v>
      </c>
      <c r="C6" s="15">
        <v>1959.808</v>
      </c>
      <c r="D6" s="15"/>
      <c r="E6" s="1">
        <v>1.76</v>
      </c>
      <c r="F6">
        <v>1989</v>
      </c>
      <c r="G6" s="15">
        <f>E6*B6</f>
        <v>2492.07024</v>
      </c>
      <c r="H6" s="15">
        <f>E6*C6</f>
        <v>3449.26208</v>
      </c>
    </row>
    <row r="7" spans="1:12">
      <c r="A7">
        <v>1992</v>
      </c>
      <c r="B7" s="15">
        <v>1175.1320000000001</v>
      </c>
      <c r="C7" s="15">
        <v>2068.2069999999999</v>
      </c>
      <c r="D7" s="15"/>
      <c r="E7" s="1">
        <v>1.55</v>
      </c>
      <c r="F7">
        <v>1992</v>
      </c>
      <c r="G7" s="15">
        <f t="shared" ref="G7:G8" si="0">E7*B7</f>
        <v>1821.4546000000003</v>
      </c>
      <c r="H7" s="15">
        <f t="shared" ref="H7:H8" si="1">E7*C7</f>
        <v>3205.7208499999997</v>
      </c>
    </row>
    <row r="8" spans="1:12">
      <c r="A8">
        <v>1995</v>
      </c>
      <c r="B8" s="15">
        <v>2162.6419999999998</v>
      </c>
      <c r="C8" s="15">
        <v>3002.0619999999999</v>
      </c>
      <c r="D8" s="15"/>
      <c r="E8" s="1">
        <v>1.43</v>
      </c>
      <c r="F8">
        <v>1995</v>
      </c>
      <c r="G8" s="15">
        <f t="shared" si="0"/>
        <v>3092.5780599999998</v>
      </c>
      <c r="H8" s="15">
        <f t="shared" si="1"/>
        <v>4292.94866</v>
      </c>
    </row>
    <row r="9" spans="1:12">
      <c r="A9">
        <v>1998</v>
      </c>
      <c r="B9" s="15">
        <v>2206.7510000000002</v>
      </c>
      <c r="C9" s="15">
        <v>3468.5059999999999</v>
      </c>
      <c r="D9" s="15"/>
      <c r="E9" s="1">
        <v>1.34</v>
      </c>
      <c r="F9">
        <v>1998</v>
      </c>
      <c r="G9" s="15">
        <f>E9*B9</f>
        <v>2957.0463400000003</v>
      </c>
      <c r="H9" s="15">
        <f>E9*C9</f>
        <v>4647.7980399999997</v>
      </c>
    </row>
    <row r="10" spans="1:12">
      <c r="A10">
        <v>2001</v>
      </c>
      <c r="B10" s="15">
        <v>2730.201</v>
      </c>
      <c r="C10" s="15">
        <v>4401.317</v>
      </c>
      <c r="D10" s="15"/>
      <c r="E10" s="1">
        <v>1.23</v>
      </c>
      <c r="F10">
        <v>2001</v>
      </c>
      <c r="G10" s="15">
        <f>E10*B10</f>
        <v>3358.14723</v>
      </c>
      <c r="H10" s="15">
        <f>E10*C10</f>
        <v>5413.6199100000003</v>
      </c>
    </row>
    <row r="11" spans="1:12">
      <c r="A11">
        <v>2004</v>
      </c>
      <c r="B11" s="15">
        <v>2209.0949999999998</v>
      </c>
      <c r="C11" s="15">
        <v>4139.9449999999997</v>
      </c>
      <c r="D11" s="15"/>
      <c r="E11" s="1">
        <v>1.1499999999999999</v>
      </c>
      <c r="F11">
        <v>2004</v>
      </c>
      <c r="G11" s="15">
        <f>E11*B11</f>
        <v>2540.4592499999994</v>
      </c>
      <c r="H11" s="15">
        <f>E11*C11</f>
        <v>4760.9367499999989</v>
      </c>
    </row>
    <row r="12" spans="1:12">
      <c r="A12">
        <v>2007</v>
      </c>
      <c r="B12" s="15">
        <v>2399.1999999999998</v>
      </c>
      <c r="C12" s="15">
        <v>5957.27</v>
      </c>
      <c r="D12" s="15"/>
      <c r="E12" s="1">
        <v>1.05</v>
      </c>
      <c r="F12">
        <v>2007</v>
      </c>
      <c r="G12" s="15">
        <f>E12*B12</f>
        <v>2519.16</v>
      </c>
      <c r="H12" s="15">
        <f>E12*C12</f>
        <v>6255.1335000000008</v>
      </c>
    </row>
    <row r="13" spans="1:12">
      <c r="B13" s="1"/>
      <c r="C13" s="1"/>
      <c r="D13" s="1"/>
      <c r="E13" s="1"/>
      <c r="F13" s="1"/>
      <c r="G13" s="1"/>
      <c r="H13" s="1"/>
    </row>
    <row r="14" spans="1:12">
      <c r="A14" s="74" t="s">
        <v>70</v>
      </c>
      <c r="B14" s="74"/>
      <c r="C14" s="74"/>
      <c r="D14" s="74"/>
      <c r="E14" s="74"/>
      <c r="F14" s="74"/>
      <c r="G14" s="1"/>
      <c r="H14" s="1"/>
    </row>
    <row r="18" spans="1:8">
      <c r="A18" s="74"/>
      <c r="B18" s="74"/>
      <c r="C18" s="74"/>
      <c r="D18" s="74"/>
      <c r="E18" s="74"/>
      <c r="F18" s="74"/>
      <c r="G18" s="74"/>
      <c r="H18" s="74"/>
    </row>
  </sheetData>
  <mergeCells count="5">
    <mergeCell ref="A1:L1"/>
    <mergeCell ref="A4:E4"/>
    <mergeCell ref="F4:I4"/>
    <mergeCell ref="A14:F14"/>
    <mergeCell ref="A18:H18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6"/>
  <sheetViews>
    <sheetView workbookViewId="0">
      <selection activeCell="H20" sqref="H20"/>
    </sheetView>
  </sheetViews>
  <sheetFormatPr baseColWidth="10" defaultColWidth="8.83203125" defaultRowHeight="14"/>
  <cols>
    <col min="1" max="1" width="15" customWidth="1"/>
    <col min="2" max="8" width="15.5" customWidth="1"/>
  </cols>
  <sheetData>
    <row r="1" spans="1:11" ht="15">
      <c r="A1" s="71" t="s">
        <v>77</v>
      </c>
      <c r="B1" s="71"/>
      <c r="C1" s="71"/>
      <c r="D1" s="71"/>
      <c r="E1" s="71"/>
      <c r="F1" s="71"/>
      <c r="G1" s="71"/>
      <c r="H1" s="71"/>
    </row>
    <row r="2" spans="1:11" ht="15">
      <c r="A2" s="20" t="s">
        <v>14</v>
      </c>
      <c r="B2" s="20"/>
      <c r="C2" s="20"/>
      <c r="D2" s="20"/>
      <c r="E2" s="20"/>
      <c r="F2" s="20"/>
      <c r="G2" s="20"/>
      <c r="H2" s="20"/>
    </row>
    <row r="4" spans="1:11" s="16" customFormat="1">
      <c r="A4" s="60"/>
      <c r="B4" s="61">
        <v>1989</v>
      </c>
      <c r="C4" s="61">
        <v>1992</v>
      </c>
      <c r="D4" s="61">
        <v>1995</v>
      </c>
      <c r="E4" s="61">
        <v>1998</v>
      </c>
      <c r="F4" s="61">
        <v>2001</v>
      </c>
      <c r="G4" s="61">
        <v>2004</v>
      </c>
      <c r="H4" s="61">
        <v>2007</v>
      </c>
    </row>
    <row r="5" spans="1:11">
      <c r="A5" s="77" t="s">
        <v>72</v>
      </c>
      <c r="B5" s="77"/>
      <c r="C5" s="77"/>
      <c r="D5" s="77"/>
      <c r="E5" s="77"/>
      <c r="F5" s="77"/>
      <c r="G5" s="77"/>
      <c r="H5" s="77"/>
    </row>
    <row r="6" spans="1:11">
      <c r="A6" s="62" t="s">
        <v>73</v>
      </c>
      <c r="B6" s="56">
        <v>43</v>
      </c>
      <c r="C6" s="56">
        <v>50.3</v>
      </c>
      <c r="D6" s="56">
        <v>52.2</v>
      </c>
      <c r="E6" s="56">
        <v>49.3</v>
      </c>
      <c r="F6" s="56">
        <v>56.3</v>
      </c>
      <c r="G6" s="56">
        <v>57.1</v>
      </c>
      <c r="H6" s="56">
        <v>53.4</v>
      </c>
    </row>
    <row r="7" spans="1:11">
      <c r="A7" s="62" t="s">
        <v>74</v>
      </c>
      <c r="B7" s="56">
        <v>66.8</v>
      </c>
      <c r="C7" s="56">
        <v>70.7</v>
      </c>
      <c r="D7" s="56">
        <v>71.400000000000006</v>
      </c>
      <c r="E7" s="56">
        <v>67.2</v>
      </c>
      <c r="F7" s="56">
        <v>70.8</v>
      </c>
      <c r="G7" s="56">
        <v>65.599999999999994</v>
      </c>
      <c r="H7" s="56">
        <v>66</v>
      </c>
    </row>
    <row r="8" spans="1:11">
      <c r="A8" s="77" t="s">
        <v>75</v>
      </c>
      <c r="B8" s="77"/>
      <c r="C8" s="77"/>
      <c r="D8" s="77"/>
      <c r="E8" s="77"/>
      <c r="F8" s="77"/>
      <c r="G8" s="77"/>
      <c r="H8" s="77"/>
    </row>
    <row r="9" spans="1:11">
      <c r="A9" s="62" t="s">
        <v>73</v>
      </c>
      <c r="B9" s="56">
        <v>69.2</v>
      </c>
      <c r="C9" s="56">
        <v>78.7</v>
      </c>
      <c r="D9" s="56">
        <v>76.5</v>
      </c>
      <c r="E9" s="56">
        <v>78.8</v>
      </c>
      <c r="F9" s="56">
        <v>72.400000000000006</v>
      </c>
      <c r="G9" s="56">
        <v>66.3</v>
      </c>
      <c r="H9" s="56">
        <v>73.599999999999994</v>
      </c>
    </row>
    <row r="10" spans="1:11">
      <c r="A10" s="63" t="s">
        <v>74</v>
      </c>
      <c r="B10" s="64">
        <v>72.900000000000006</v>
      </c>
      <c r="C10" s="64">
        <v>70.099999999999994</v>
      </c>
      <c r="D10" s="64">
        <v>72</v>
      </c>
      <c r="E10" s="64">
        <v>75.5</v>
      </c>
      <c r="F10" s="64">
        <v>69.2</v>
      </c>
      <c r="G10" s="64">
        <v>68.599999999999994</v>
      </c>
      <c r="H10" s="64">
        <v>71.400000000000006</v>
      </c>
    </row>
    <row r="11" spans="1:11">
      <c r="A11" s="78" t="s">
        <v>76</v>
      </c>
      <c r="B11" s="79"/>
      <c r="C11" s="79"/>
      <c r="D11" s="79"/>
      <c r="E11" s="79"/>
      <c r="F11" s="79"/>
      <c r="G11" s="79"/>
      <c r="H11" s="80"/>
      <c r="I11" s="24"/>
      <c r="J11" s="24"/>
      <c r="K11" s="24"/>
    </row>
    <row r="12" spans="1:11">
      <c r="A12" s="65" t="s">
        <v>73</v>
      </c>
      <c r="B12" s="66">
        <v>8.75</v>
      </c>
      <c r="C12" s="66">
        <v>15.13</v>
      </c>
      <c r="D12" s="66">
        <v>16.87</v>
      </c>
      <c r="E12" s="66">
        <v>13.01</v>
      </c>
      <c r="F12" s="66">
        <v>13.76</v>
      </c>
      <c r="G12" s="66">
        <v>15.24</v>
      </c>
      <c r="H12" s="66">
        <v>10.7</v>
      </c>
    </row>
    <row r="13" spans="1:11">
      <c r="A13" s="62" t="s">
        <v>74</v>
      </c>
      <c r="B13" s="56">
        <v>18.28</v>
      </c>
      <c r="C13" s="56">
        <v>18.04</v>
      </c>
      <c r="D13" s="56">
        <v>17.86</v>
      </c>
      <c r="E13" s="56">
        <v>19.03</v>
      </c>
      <c r="F13" s="56">
        <v>20.32</v>
      </c>
      <c r="G13" s="56">
        <v>22.45</v>
      </c>
      <c r="H13" s="56">
        <v>24.32</v>
      </c>
    </row>
    <row r="14" spans="1:11">
      <c r="A14" s="7"/>
      <c r="B14" s="17"/>
      <c r="C14" s="17"/>
      <c r="D14" s="17"/>
      <c r="E14" s="17"/>
      <c r="F14" s="17"/>
      <c r="G14" s="17"/>
      <c r="H14" s="17"/>
    </row>
    <row r="15" spans="1:11">
      <c r="A15" s="7"/>
      <c r="B15" s="17"/>
      <c r="C15" s="17"/>
      <c r="D15" s="17"/>
      <c r="E15" s="17"/>
      <c r="F15" s="17"/>
      <c r="G15" s="17"/>
      <c r="H15" s="17"/>
    </row>
    <row r="16" spans="1:11">
      <c r="A16" s="74" t="s">
        <v>70</v>
      </c>
      <c r="B16" s="74"/>
      <c r="C16" s="74"/>
      <c r="D16" s="74"/>
      <c r="E16" s="74"/>
      <c r="F16" s="74"/>
      <c r="G16" s="17"/>
      <c r="H16" s="17"/>
    </row>
  </sheetData>
  <mergeCells count="5">
    <mergeCell ref="A1:H1"/>
    <mergeCell ref="A5:H5"/>
    <mergeCell ref="A8:H8"/>
    <mergeCell ref="A11:H11"/>
    <mergeCell ref="A16:F16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5"/>
  <sheetViews>
    <sheetView workbookViewId="0">
      <selection activeCell="C21" sqref="C21"/>
    </sheetView>
  </sheetViews>
  <sheetFormatPr baseColWidth="10" defaultColWidth="8.83203125" defaultRowHeight="14"/>
  <cols>
    <col min="1" max="1" width="14.1640625" customWidth="1"/>
  </cols>
  <sheetData>
    <row r="1" spans="1:8" ht="15">
      <c r="A1" s="71" t="s">
        <v>12</v>
      </c>
      <c r="B1" s="71"/>
      <c r="C1" s="71"/>
      <c r="D1" s="71"/>
      <c r="E1" s="71"/>
    </row>
    <row r="2" spans="1:8">
      <c r="A2" s="81" t="s">
        <v>13</v>
      </c>
      <c r="B2" s="81"/>
      <c r="C2" s="81"/>
      <c r="D2" s="81"/>
      <c r="E2" s="81"/>
      <c r="F2" s="81"/>
    </row>
    <row r="4" spans="1:8">
      <c r="A4" s="55"/>
      <c r="B4" s="55">
        <v>1989</v>
      </c>
      <c r="C4" s="55">
        <v>1992</v>
      </c>
      <c r="D4" s="55">
        <v>1995</v>
      </c>
      <c r="E4" s="55">
        <v>1998</v>
      </c>
      <c r="F4" s="55">
        <v>2001</v>
      </c>
      <c r="G4" s="55">
        <v>2004</v>
      </c>
      <c r="H4" s="55">
        <v>2007</v>
      </c>
    </row>
    <row r="5" spans="1:8">
      <c r="A5" s="69" t="s">
        <v>78</v>
      </c>
      <c r="B5" s="67">
        <v>10.0457</v>
      </c>
      <c r="C5" s="67">
        <v>11.386200000000001</v>
      </c>
      <c r="D5" s="67">
        <v>11.742800000000001</v>
      </c>
      <c r="E5" s="67">
        <v>13.784700000000001</v>
      </c>
      <c r="F5" s="67">
        <v>11.7418</v>
      </c>
      <c r="G5" s="67">
        <v>12.2874</v>
      </c>
      <c r="H5" s="67">
        <v>14.641299999999999</v>
      </c>
    </row>
    <row r="6" spans="1:8">
      <c r="A6" s="70" t="s">
        <v>67</v>
      </c>
      <c r="B6" s="68">
        <v>9.09</v>
      </c>
      <c r="C6" s="56">
        <v>10.87</v>
      </c>
      <c r="D6" s="56">
        <v>17.350000000000001</v>
      </c>
      <c r="E6" s="56">
        <v>14.97</v>
      </c>
      <c r="F6" s="56">
        <v>11.96</v>
      </c>
      <c r="G6" s="56">
        <v>8.69</v>
      </c>
      <c r="H6" s="56">
        <v>12.18</v>
      </c>
    </row>
    <row r="7" spans="1:8">
      <c r="A7" s="70" t="s">
        <v>68</v>
      </c>
      <c r="B7" s="68">
        <v>12.91</v>
      </c>
      <c r="C7" s="56">
        <v>10.79</v>
      </c>
      <c r="D7" s="56">
        <v>10.83</v>
      </c>
      <c r="E7" s="56">
        <v>12.67</v>
      </c>
      <c r="F7" s="56">
        <v>12.1</v>
      </c>
      <c r="G7" s="56">
        <v>13.94</v>
      </c>
      <c r="H7" s="56">
        <v>15.71</v>
      </c>
    </row>
    <row r="8" spans="1:8">
      <c r="A8" s="70" t="s">
        <v>79</v>
      </c>
      <c r="B8" s="68">
        <v>7.53</v>
      </c>
      <c r="C8" s="56">
        <v>12.33</v>
      </c>
      <c r="D8" s="56">
        <v>9.85</v>
      </c>
      <c r="E8" s="56">
        <v>12.81</v>
      </c>
      <c r="F8" s="56">
        <v>10.02</v>
      </c>
      <c r="G8" s="56">
        <v>12.5</v>
      </c>
      <c r="H8" s="56">
        <v>12.61</v>
      </c>
    </row>
    <row r="9" spans="1:8">
      <c r="A9" s="70" t="s">
        <v>80</v>
      </c>
      <c r="B9" s="68">
        <v>11.2</v>
      </c>
      <c r="C9" s="56">
        <v>10.62</v>
      </c>
      <c r="D9" s="56">
        <v>12.33</v>
      </c>
      <c r="E9" s="56">
        <v>12.85</v>
      </c>
      <c r="F9" s="56">
        <v>11.49</v>
      </c>
      <c r="G9" s="56">
        <v>13.11</v>
      </c>
      <c r="H9" s="56">
        <v>16.04</v>
      </c>
    </row>
    <row r="10" spans="1:8">
      <c r="A10" s="70" t="s">
        <v>81</v>
      </c>
      <c r="B10" s="68">
        <v>8.43</v>
      </c>
      <c r="C10" s="56">
        <v>14.42</v>
      </c>
      <c r="D10" s="56">
        <v>15.1</v>
      </c>
      <c r="E10" s="56">
        <v>14.14</v>
      </c>
      <c r="F10" s="56">
        <v>12.27</v>
      </c>
      <c r="G10" s="56">
        <v>10.33</v>
      </c>
      <c r="H10" s="56">
        <v>14.77</v>
      </c>
    </row>
    <row r="11" spans="1:8">
      <c r="A11" s="70" t="s">
        <v>82</v>
      </c>
      <c r="B11" s="68">
        <v>9.92</v>
      </c>
      <c r="C11" s="56">
        <v>8.8800000000000008</v>
      </c>
      <c r="D11" s="56">
        <v>10.64</v>
      </c>
      <c r="E11" s="56">
        <v>19.18</v>
      </c>
      <c r="F11" s="56">
        <v>14.69</v>
      </c>
      <c r="G11" s="56">
        <v>11.97</v>
      </c>
      <c r="H11" s="56">
        <v>14.81</v>
      </c>
    </row>
    <row r="12" spans="1:8">
      <c r="A12" s="54"/>
      <c r="B12" s="54"/>
      <c r="C12" s="54"/>
      <c r="D12" s="54"/>
      <c r="E12" s="54"/>
      <c r="F12" s="54"/>
      <c r="G12" s="54"/>
      <c r="H12" s="54"/>
    </row>
    <row r="13" spans="1:8">
      <c r="A13" t="s">
        <v>11</v>
      </c>
    </row>
    <row r="15" spans="1:8">
      <c r="A15" s="74" t="s">
        <v>70</v>
      </c>
      <c r="B15" s="74"/>
      <c r="C15" s="74"/>
      <c r="D15" s="74"/>
      <c r="E15" s="74"/>
      <c r="F15" s="74"/>
    </row>
  </sheetData>
  <mergeCells count="3">
    <mergeCell ref="A1:E1"/>
    <mergeCell ref="A2:F2"/>
    <mergeCell ref="A15:F15"/>
  </mergeCells>
  <phoneticPr fontId="9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4.6</vt:lpstr>
      <vt:lpstr>Expenditures, all age groups</vt:lpstr>
      <vt:lpstr>Figure 4.2</vt:lpstr>
      <vt:lpstr>Figure 4.3</vt:lpstr>
      <vt:lpstr>Figure 4.4</vt:lpstr>
      <vt:lpstr>Figure 4.5</vt:lpstr>
      <vt:lpstr>Figure 4.7</vt:lpstr>
      <vt:lpstr>Figure 4.8</vt:lpstr>
      <vt:lpstr>Figure 4.9</vt:lpstr>
      <vt:lpstr>Sheet1</vt:lpstr>
    </vt:vector>
  </TitlesOfParts>
  <Company>Hewlett-Packard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Gennady Kolker</cp:lastModifiedBy>
  <dcterms:created xsi:type="dcterms:W3CDTF">2011-07-02T17:36:54Z</dcterms:created>
  <dcterms:modified xsi:type="dcterms:W3CDTF">2011-10-31T22:11:54Z</dcterms:modified>
</cp:coreProperties>
</file>